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Смета  11-гр. (1)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 11-гр. (1)'!$11:$11</definedName>
  </definedNames>
  <calcPr fullCalcOnLoad="1"/>
</workbook>
</file>

<file path=xl/sharedStrings.xml><?xml version="1.0" encoding="utf-8"?>
<sst xmlns="http://schemas.openxmlformats.org/spreadsheetml/2006/main" count="7172" uniqueCount="684">
  <si>
    <t>Smeta.ru  (495) 974-1589</t>
  </si>
  <si>
    <t>_PS_</t>
  </si>
  <si>
    <t>Smeta.ru</t>
  </si>
  <si>
    <t/>
  </si>
  <si>
    <t>Новый объект</t>
  </si>
  <si>
    <t>Реконструкция ВЛ-0,4 кВ от ТП-2П-7 по ул.Тепличная (  )</t>
  </si>
  <si>
    <t>Сметные нормы списания</t>
  </si>
  <si>
    <t>Коды ценников</t>
  </si>
  <si>
    <t>Базисно-индексный</t>
  </si>
  <si>
    <t>Версия 7.0.0.7 от 16.09.2011: ФЕР/ТЕР,  (Стр-во и рек-ия жилых / общ. зд.): Центральные регионы: Текущие цены</t>
  </si>
  <si>
    <t>Ульяновская область (ред. 2010)</t>
  </si>
  <si>
    <t>Поправки  для НБ 2001 года от октября 2007 года  отредактированные 24.02.2009</t>
  </si>
  <si>
    <t>Новая локальная смета</t>
  </si>
  <si>
    <t>Реконструкция ВЛ-0,4 кВ от ТП-2П-7 по ул.Тепличная</t>
  </si>
  <si>
    <t>{026ED728-96F5-4BE0-84F3-3DD90C3C99F1}</t>
  </si>
  <si>
    <t>Новый раздел</t>
  </si>
  <si>
    <t>Демонтажные работы</t>
  </si>
  <si>
    <t>{FFA7C040-24A7-4DB4-94EA-9DEE1712324A}</t>
  </si>
  <si>
    <t>1</t>
  </si>
  <si>
    <t>33-04-042-1</t>
  </si>
  <si>
    <t>Демонтаж опор ВЛ 0,38-10 кВ без приставок одностоечных</t>
  </si>
  <si>
    <t>шт.</t>
  </si>
  <si>
    <t>ТЕР Ульяновской обл., ред. 2010,сб.33,гл.04,табл.042,поз.1</t>
  </si>
  <si>
    <t>1 опора</t>
  </si>
  <si>
    <t>Общестроительные работы</t>
  </si>
  <si>
    <t>Линии элекропередач</t>
  </si>
  <si>
    <t>ФЕР-33</t>
  </si>
  <si>
    <t>((*</t>
  </si>
  <si>
    <t>((*0.8)(1))</t>
  </si>
  <si>
    <t>2</t>
  </si>
  <si>
    <t>01-02-031-4</t>
  </si>
  <si>
    <t>Бурение ям бурильно-крановыми машинами на автомобиле глубиной до 2 м, группа грунтов 2</t>
  </si>
  <si>
    <t>100 шт.</t>
  </si>
  <si>
    <t>ТЕР Ульяновской обл., ред. 2010,сб.01,гл.02,табл.031,поз.4</t>
  </si>
  <si>
    <t>100 ям</t>
  </si>
  <si>
    <t>Земляные работы по другим видам работ ( подготовительные, сопутствующие, укрепительные )</t>
  </si>
  <si>
    <t>ФЕР-01</t>
  </si>
  <si>
    <t>3</t>
  </si>
  <si>
    <t>312-3010</t>
  </si>
  <si>
    <t>Перевозка груза 3 класса до 10 км</t>
  </si>
  <si>
    <t>т</t>
  </si>
  <si>
    <t>ТССЦ Ульяновской области, ред. 2010</t>
  </si>
  <si>
    <t>Перевозка, тара и упаковка</t>
  </si>
  <si>
    <t>Перевозка грузов: автомобильным транспортом, тракторами с прицепами</t>
  </si>
  <si>
    <t>ФССЦ а/п</t>
  </si>
  <si>
    <t>Поправка: 00_МДС_35_1.4  Поправка: 00_МДС_35_1.5</t>
  </si>
  <si>
    <t>4</t>
  </si>
  <si>
    <t>33-04-040-1</t>
  </si>
  <si>
    <t>Демонтаж 3-х проводов ВЛ 0,38 кВ</t>
  </si>
  <si>
    <t>ТЕР Ульяновской обл., ред. 2010,сб.33,гл.04,табл.040,поз.1</t>
  </si>
  <si>
    <t>1 опора (3 провода)</t>
  </si>
  <si>
    <t>5</t>
  </si>
  <si>
    <t>33-04-040-2</t>
  </si>
  <si>
    <t>Демонтаж одного дополнительного провода</t>
  </si>
  <si>
    <t>ТЕР Ульяновской обл., ред. 2010,сб.33,гл.04,табл.040,поз.2</t>
  </si>
  <si>
    <t>6</t>
  </si>
  <si>
    <t>33-04-041-2</t>
  </si>
  <si>
    <t>Снятие ответвлений ВЛ 0,38 кВ к зданиям при количестве проводов в ответвлении 2</t>
  </si>
  <si>
    <t>ТЕР Ульяновской обл., ред. 2010,сб.33,гл.04,табл.041,поз.2</t>
  </si>
  <si>
    <t>1 ответвление</t>
  </si>
  <si>
    <t>7</t>
  </si>
  <si>
    <t>33-04-041-3</t>
  </si>
  <si>
    <t>Снятие ответвлений ВЛ 0,38 кВ к зданиям при количестве проводов в ответвлении 4</t>
  </si>
  <si>
    <t>ТЕР Ульяновской обл., ред. 2010,сб.33,гл.04,табл.041,поз.3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</si>
  <si>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</si>
  <si>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</si>
  <si>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</si>
  <si>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</si>
  <si>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</si>
  <si>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</si>
  <si>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</si>
  <si>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</si>
  <si>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</si>
  <si>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</si>
  <si>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</si>
  <si>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</si>
  <si>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</si>
  <si>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</si>
  <si>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</si>
  <si>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</si>
  <si>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</si>
  <si>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</si>
  <si>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</si>
  <si>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</si>
  <si>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</si>
  <si>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</si>
  <si>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</si>
  <si>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</si>
  <si>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</si>
  <si>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</si>
  <si>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</si>
  <si>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</si>
  <si>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</si>
  <si>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</si>
  <si>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</si>
  <si>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</si>
  <si>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</si>
  <si>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</si>
  <si>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</si>
  <si>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</si>
  <si>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</si>
  <si>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</si>
  <si>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</si>
  <si>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</si>
  <si>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</si>
  <si>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</si>
  <si>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</si>
  <si>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</si>
  <si>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</si>
  <si>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</si>
  <si>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</si>
  <si>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</si>
  <si>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</si>
  <si>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</si>
  <si>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</si>
  <si>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</si>
  <si>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</si>
  <si>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</si>
  <si>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</si>
  <si>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</si>
  <si>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</si>
  <si>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</si>
  <si>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</si>
  <si>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</si>
  <si>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</si>
  <si>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</si>
  <si>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</si>
  <si>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</si>
  <si>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</si>
  <si>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</si>
  <si>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</si>
  <si>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</si>
  <si>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Монтажные работы</t>
  </si>
  <si>
    <t>{01CB0DF8-BDE4-4753-A0A5-7E880CA7FC15}</t>
  </si>
  <si>
    <t>8</t>
  </si>
  <si>
    <t>33-04-016-2</t>
  </si>
  <si>
    <t>Развозка конструкций и материалов опор ВЛ 0,38-10 кВ по трассе одностоечных железобетонных опор</t>
  </si>
  <si>
    <t>ТЕР Ульяновской обл., ред. 2010,сб.33,гл.04,табл.016,поз.2</t>
  </si>
  <si>
    <t>9</t>
  </si>
  <si>
    <t>33-04-016-4</t>
  </si>
  <si>
    <t>Развозка конструкций и материалов опор ВЛ 0,38-10 кВ по трассе приставок железобетонных</t>
  </si>
  <si>
    <t>ТЕР Ульяновской обл., ред. 2010,сб.33,гл.04,табл.016,поз.4</t>
  </si>
  <si>
    <t>10</t>
  </si>
  <si>
    <t>33-04-003-1</t>
  </si>
  <si>
    <t>Установка железобетонных опор ВЛ 0,38, 6-10 кВ с траверсами без приставок одностоечных</t>
  </si>
  <si>
    <t>ТЕР Ульяновской обл., ред. 2010,сб.33,гл.04,табл.003,поз.1</t>
  </si>
  <si>
    <t>10,1</t>
  </si>
  <si>
    <t>101-1714</t>
  </si>
  <si>
    <t>Болты с гайками и шайбами строительные</t>
  </si>
  <si>
    <t>ТССЦ Ульяновской обл. ред. 2010</t>
  </si>
  <si>
    <t>Прочие работы</t>
  </si>
  <si>
    <t>прочие</t>
  </si>
  <si>
    <t>10,2</t>
  </si>
  <si>
    <t>101-9341</t>
  </si>
  <si>
    <t>Сталь стержневая диаметром до 10 мм</t>
  </si>
  <si>
    <t>Материалы</t>
  </si>
  <si>
    <t>Материалы, изделия и конструкции</t>
  </si>
  <si>
    <t>материалы</t>
  </si>
  <si>
    <t>10,3</t>
  </si>
  <si>
    <t>110-9030</t>
  </si>
  <si>
    <t>Изоляторы штыревые</t>
  </si>
  <si>
    <t>10,4</t>
  </si>
  <si>
    <t>110-9091</t>
  </si>
  <si>
    <t>Штыри</t>
  </si>
  <si>
    <t>10,5</t>
  </si>
  <si>
    <t>110-9126</t>
  </si>
  <si>
    <t>Металлические плакаты</t>
  </si>
  <si>
    <t>10,6</t>
  </si>
  <si>
    <t>201-9266</t>
  </si>
  <si>
    <t>Хомуты стальные</t>
  </si>
  <si>
    <t>кг</t>
  </si>
  <si>
    <t>10,7</t>
  </si>
  <si>
    <t>201-9285</t>
  </si>
  <si>
    <t>Траверсы стальные</t>
  </si>
  <si>
    <t>10,8</t>
  </si>
  <si>
    <t>403-1180</t>
  </si>
  <si>
    <t>Стойка железобетонная вибрированная для опор</t>
  </si>
  <si>
    <t>11</t>
  </si>
  <si>
    <t>Установка железобетонных приставок ВЛ 0,38, 6-10 кВ</t>
  </si>
  <si>
    <t>11,1</t>
  </si>
  <si>
    <t>11,2</t>
  </si>
  <si>
    <t>11,3</t>
  </si>
  <si>
    <t>11,4</t>
  </si>
  <si>
    <t>11,5</t>
  </si>
  <si>
    <t>11,6</t>
  </si>
  <si>
    <t>11,7</t>
  </si>
  <si>
    <t>11,8</t>
  </si>
  <si>
    <t>12</t>
  </si>
  <si>
    <t>33-04-003-2</t>
  </si>
  <si>
    <t>Установка железобетонных опор ВЛ 0,38, 6-10 кВ с траверсами без приставок одностоечных с одним подкосом</t>
  </si>
  <si>
    <t>ТЕР Ульяновской обл., ред. 2010,сб.33,гл.04,табл.003,поз.2</t>
  </si>
  <si>
    <t>12,1</t>
  </si>
  <si>
    <t>12,2</t>
  </si>
  <si>
    <t>12,3</t>
  </si>
  <si>
    <t>12,4</t>
  </si>
  <si>
    <t>12,5</t>
  </si>
  <si>
    <t>12,6</t>
  </si>
  <si>
    <t>201-9261</t>
  </si>
  <si>
    <t>Детали крепления стальные</t>
  </si>
  <si>
    <t>12,7</t>
  </si>
  <si>
    <t>12,8</t>
  </si>
  <si>
    <t>12,9</t>
  </si>
  <si>
    <t>13</t>
  </si>
  <si>
    <t>33-03-005-2</t>
  </si>
  <si>
    <t>Погрузка и выгрузка вручную линейной арматуры</t>
  </si>
  <si>
    <t>ТЕР Ульяновской обл., ред. 2010,сб.33,гл.03,табл.005,поз.2</t>
  </si>
  <si>
    <t>1 т конструкций</t>
  </si>
  <si>
    <t>14</t>
  </si>
  <si>
    <t>33-04-015-1</t>
  </si>
  <si>
    <t>Устройство заземления опор ВЛ и подстанций</t>
  </si>
  <si>
    <t>10 м</t>
  </si>
  <si>
    <t>ТЕР Ульяновской обл., ред. 2010,сб.33,гл.04,табл.015,поз.1</t>
  </si>
  <si>
    <t>10 м шин заземления</t>
  </si>
  <si>
    <t>14,1</t>
  </si>
  <si>
    <t>15</t>
  </si>
  <si>
    <t>33-04-008-3</t>
  </si>
  <si>
    <t>Подвеска изолированных проводов ВЛ 0,38 кВ c помощью механизмов</t>
  </si>
  <si>
    <t>км</t>
  </si>
  <si>
    <t>ТЕР Ульяновской обл., ред. 2010,сб.33,гл.04,табл.008,поз.3</t>
  </si>
  <si>
    <t>1 км изолированного провода с несколькими жилами при 30 опорах</t>
  </si>
  <si>
    <t>15,1</t>
  </si>
  <si>
    <t>502-9102</t>
  </si>
  <si>
    <t>Провода самонесущие изолированные</t>
  </si>
  <si>
    <t>16</t>
  </si>
  <si>
    <t>м08-02-144-5</t>
  </si>
  <si>
    <t>Присоединение к зажимам жил проводов или кабелей сечением: до 70 мм2</t>
  </si>
  <si>
    <t>ТЕРм Ульяновской обл., ред. 2010,сб.08,гл.02,табл.144,поз.5</t>
  </si>
  <si>
    <t>Электромонтажные работы: ( на АЭС  НР = 110% ) - (работы по упр. авиа.- движением:  СП=55% (  {АВИА}=1; обычные работы : СП=65 - {AВИА}=0), при работе на АЭС СП= 68% )</t>
  </si>
  <si>
    <t>ФЕРм-08</t>
  </si>
  <si>
    <t>17</t>
  </si>
  <si>
    <t>м08-02-144-4</t>
  </si>
  <si>
    <t>Присоединение к зажимам жил проводов или кабелей сечением: до 35 мм2</t>
  </si>
  <si>
    <t>ТЕРм Ульяновской обл., ред. 2010,сб.08,гл.02,табл.144,поз.4</t>
  </si>
  <si>
    <t>18</t>
  </si>
  <si>
    <t>м08-02-144-3</t>
  </si>
  <si>
    <t>Присоединение к зажимам жил проводов или кабелей сечением: до 16 мм2</t>
  </si>
  <si>
    <t>ТЕРм Ульяновской обл., ред. 2010,сб.08,гл.02,табл.144,поз.3</t>
  </si>
  <si>
    <t>19</t>
  </si>
  <si>
    <t>33-04-011-1</t>
  </si>
  <si>
    <t>Подвеска проводов ВЛ 0,38 кВ на переходах через препятствия: автомобильные дороги 2 и 3 категории с линиями связи, ВЛ 0,38 кВ</t>
  </si>
  <si>
    <t>ТЕР Ульяновской обл., ред. 2010,сб.33,гл.04,табл.011,поз.1</t>
  </si>
  <si>
    <t>1 переход</t>
  </si>
  <si>
    <t>19,1</t>
  </si>
  <si>
    <t>502-9079</t>
  </si>
  <si>
    <t>Провода неизолированные</t>
  </si>
  <si>
    <t>20</t>
  </si>
  <si>
    <t>33-04-013-2</t>
  </si>
  <si>
    <t>Устройство ответвлений от ВЛ 0,38 кВ к зданиям с помощью механизмов при количестве проводов в ответвлении 2</t>
  </si>
  <si>
    <t>ТЕР Ульяновской обл., ред. 2010,сб.33,гл.04,табл.013,поз.2</t>
  </si>
  <si>
    <t>20,1</t>
  </si>
  <si>
    <t>20,2</t>
  </si>
  <si>
    <t>20,3</t>
  </si>
  <si>
    <t>110-9160</t>
  </si>
  <si>
    <t>Крюки</t>
  </si>
  <si>
    <t>20,4</t>
  </si>
  <si>
    <t>20,5</t>
  </si>
  <si>
    <t>20,6</t>
  </si>
  <si>
    <t>21</t>
  </si>
  <si>
    <t>33-04-013-3</t>
  </si>
  <si>
    <t>Устройство ответвлений от ВЛ 0,38 кВ к зданиям с помощью механизмов при количестве проводов в ответвлении 4</t>
  </si>
  <si>
    <t>ТЕР Ульяновской обл., ред. 2010,сб.33,гл.04,табл.013,поз.3</t>
  </si>
  <si>
    <t>21,1</t>
  </si>
  <si>
    <t>21,2</t>
  </si>
  <si>
    <t>21,3</t>
  </si>
  <si>
    <t>21,4</t>
  </si>
  <si>
    <t>21,5</t>
  </si>
  <si>
    <t>21,6</t>
  </si>
  <si>
    <t>22</t>
  </si>
  <si>
    <t>33-04-005-1</t>
  </si>
  <si>
    <t>Установка оттяжек одинарных к опорам ВЛ 0,38 кВ</t>
  </si>
  <si>
    <t>ТЕР Ульяновской обл., ред. 2010,сб.33,гл.04,табл.005,поз.1</t>
  </si>
  <si>
    <t>1 оттяжка</t>
  </si>
  <si>
    <t>22,1</t>
  </si>
  <si>
    <t>22,2</t>
  </si>
  <si>
    <t>201-9040</t>
  </si>
  <si>
    <t>Оттяжки</t>
  </si>
  <si>
    <t>компл.</t>
  </si>
  <si>
    <t>22,3</t>
  </si>
  <si>
    <t>23</t>
  </si>
  <si>
    <t>м08-03-524-11</t>
  </si>
  <si>
    <t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колонне, на ток: до 250 А</t>
  </si>
  <si>
    <t>ТЕРм Ульяновской обл., ред. 2010,сб.08,гл.03,табл.524,поз.11</t>
  </si>
  <si>
    <t>24</t>
  </si>
  <si>
    <t>м08-02-147-12</t>
  </si>
  <si>
    <t>Кабель до 35 кВ по установленным конструкциям и лоткам с креплением по всей длине, масса 1 м кабеля: до 3 кг</t>
  </si>
  <si>
    <t>100 М КАБЕЛЯ</t>
  </si>
  <si>
    <t>ТЕРм Ульяновской обл., ред. 2010,сб.08,гл.02,табл.147,поз.12</t>
  </si>
  <si>
    <t>25</t>
  </si>
  <si>
    <t>м08-02-305-2</t>
  </si>
  <si>
    <t>Крюк стенной: одинарный</t>
  </si>
  <si>
    <t>ТЕРм Ульяновской обл., ред. 2010,сб.08,гл.02,табл.305,поз.2</t>
  </si>
  <si>
    <t>26</t>
  </si>
  <si>
    <t>м08-02-366-6</t>
  </si>
  <si>
    <t>Монтаж узла крепления на опоре</t>
  </si>
  <si>
    <t>ТЕРм Ульяновской обл., ред. 2010,сб.08,гл.02,табл.366,поз.6</t>
  </si>
  <si>
    <t>27</t>
  </si>
  <si>
    <t>м08-01-087-3</t>
  </si>
  <si>
    <t>Металлические конструкции            (трубастойка)</t>
  </si>
  <si>
    <t>ТЕРм Ульяновской обл., ред. 2010,сб.08,гл.01,табл.087,поз.3</t>
  </si>
  <si>
    <t>1 т</t>
  </si>
  <si>
    <t>28</t>
  </si>
  <si>
    <t>м08-02-409-2</t>
  </si>
  <si>
    <t>Труба винипластовая по установленным конструкциям, по стенам и колоннам с креплением скобами, диаметр: до 50 мм</t>
  </si>
  <si>
    <t>100 м</t>
  </si>
  <si>
    <t>ТЕРм Ульяновской обл., ред. 2010,сб.08,гл.02,табл.409,поз.2</t>
  </si>
  <si>
    <t>Пуско-наладочные работы</t>
  </si>
  <si>
    <t>{4E476E84-9765-40A7-A164-29510E90BFF2}</t>
  </si>
  <si>
    <t>29</t>
  </si>
  <si>
    <t>п01-11-028-1</t>
  </si>
  <si>
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</si>
  <si>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линия</t>
  </si>
  <si>
    <t>ТЕРп Ульяновской обл., ред. 2010,сб.01,гл.11,табл.028,поз.1</t>
  </si>
  <si>
    <t>1 линия</t>
  </si>
  <si>
    <t>Пусконаладочные работы</t>
  </si>
  <si>
    <t>Пусконаладочные работы : все сборники</t>
  </si>
  <si>
    <t>ФЕРп</t>
  </si>
  <si>
    <t>30</t>
  </si>
  <si>
    <t>п01-11-010-1</t>
  </si>
  <si>
    <t>Измерение сопротивления растеканию тока: заземлителя</t>
  </si>
  <si>
    <t>измерение</t>
  </si>
  <si>
    <t>ТЕРп Ульяновской обл., ред. 2010,сб.01,гл.11,табл.010,поз.1</t>
  </si>
  <si>
    <t>1 измерение</t>
  </si>
  <si>
    <t>31</t>
  </si>
  <si>
    <t>п01-11-011-1</t>
  </si>
  <si>
    <t>Проверка наличия цепи между заземлителями и заземленными элементами</t>
  </si>
  <si>
    <t>100точек</t>
  </si>
  <si>
    <t>ТЕРп Ульяновской обл., ред. 2010,сб.01,гл.11,табл.011,поз.1</t>
  </si>
  <si>
    <t>32</t>
  </si>
  <si>
    <t>п01-11-024-1</t>
  </si>
  <si>
    <t>Фазировка электрической линии или трансформатора с сетью напряжением: до 1 кВ</t>
  </si>
  <si>
    <t>фазировка</t>
  </si>
  <si>
    <t>ТЕРп Ульяновской обл., ред. 2010,сб.01,гл.11,табл.024,поз.1</t>
  </si>
  <si>
    <t>1 фазировка</t>
  </si>
  <si>
    <t>33</t>
  </si>
  <si>
    <t>п01-11-013-1</t>
  </si>
  <si>
    <t>Замер полного сопротивления цепи «фаза-нуль»</t>
  </si>
  <si>
    <t>токоприемник</t>
  </si>
  <si>
    <t>ТЕРп Ульяновской обл., ред. 2010,сб.01,гл.11,табл.013,поз.1</t>
  </si>
  <si>
    <t>1 токоприемник</t>
  </si>
  <si>
    <t>{6853B9A0-DAD5-4072-A473-B5960D0FCBFB}</t>
  </si>
  <si>
    <t>34</t>
  </si>
  <si>
    <t>прайс</t>
  </si>
  <si>
    <t>Опора ж/б  СВ-164</t>
  </si>
  <si>
    <t>ШТ</t>
  </si>
  <si>
    <t>оборудование</t>
  </si>
  <si>
    <t>Оборудование</t>
  </si>
  <si>
    <t>ОБОРУД.</t>
  </si>
  <si>
    <t>35</t>
  </si>
  <si>
    <t>Опора ж/б  СВ-105</t>
  </si>
  <si>
    <t>36</t>
  </si>
  <si>
    <t>Приставка ж/б  ПТ-3,5</t>
  </si>
  <si>
    <t>37</t>
  </si>
  <si>
    <t>Оттяжка ОТ-4</t>
  </si>
  <si>
    <t>38</t>
  </si>
  <si>
    <t>Крепеж подкоса У1</t>
  </si>
  <si>
    <t>39</t>
  </si>
  <si>
    <t>Ящик силовой с предохранителями ЯРП-100/50</t>
  </si>
  <si>
    <t>40</t>
  </si>
  <si>
    <t>Предохранитель с плавкой вставкой ПН2-250/100</t>
  </si>
  <si>
    <t>41</t>
  </si>
  <si>
    <t>Провод  СИП2 3х70+1х54,6</t>
  </si>
  <si>
    <t>м</t>
  </si>
  <si>
    <t>42</t>
  </si>
  <si>
    <t>Провод  СИП2 3х50+1х54,6</t>
  </si>
  <si>
    <t>43</t>
  </si>
  <si>
    <t>Провод  СИП2 3х35+1х54,6</t>
  </si>
  <si>
    <t>44</t>
  </si>
  <si>
    <t>Провод СИП4  4х16</t>
  </si>
  <si>
    <t>45</t>
  </si>
  <si>
    <t>Провод СИП4  2х16</t>
  </si>
  <si>
    <t>46</t>
  </si>
  <si>
    <t>Анкерный зажим РА 1500</t>
  </si>
  <si>
    <t>47</t>
  </si>
  <si>
    <t>Анкерный зажим РАС 1500</t>
  </si>
  <si>
    <t>48</t>
  </si>
  <si>
    <t>Зажим анкерный клиновой DN123</t>
  </si>
  <si>
    <t>49</t>
  </si>
  <si>
    <t>Комплект промежуточной подвески          ES 1500E</t>
  </si>
  <si>
    <t>50</t>
  </si>
  <si>
    <t>Кронштейн CS10.3</t>
  </si>
  <si>
    <t>51</t>
  </si>
  <si>
    <t>Кранштейн анкерный СТ 600</t>
  </si>
  <si>
    <t>52</t>
  </si>
  <si>
    <t>Лента крепления F 207</t>
  </si>
  <si>
    <t>53</t>
  </si>
  <si>
    <t>Скрепа NC 20</t>
  </si>
  <si>
    <t>54</t>
  </si>
  <si>
    <t>Зажим ответвительный Р645</t>
  </si>
  <si>
    <t>55</t>
  </si>
  <si>
    <t>Зажим ответвительный Р4</t>
  </si>
  <si>
    <t>56</t>
  </si>
  <si>
    <t>Изолированный наконечник  CPTAUR 70</t>
  </si>
  <si>
    <t>57</t>
  </si>
  <si>
    <t>Изолированный наконечник  CPTAUR 50</t>
  </si>
  <si>
    <t>58</t>
  </si>
  <si>
    <t>Изолированный наконечник  CPTAUR 35</t>
  </si>
  <si>
    <t>59</t>
  </si>
  <si>
    <t>Изолированный наконечник  CPTAUR 54</t>
  </si>
  <si>
    <t>60</t>
  </si>
  <si>
    <t>Гильза соединительная MJPT 50-35</t>
  </si>
  <si>
    <t>61</t>
  </si>
  <si>
    <t>Гильза соединительная MJPT 54</t>
  </si>
  <si>
    <t>62</t>
  </si>
  <si>
    <t>Фасадное крепление для СИП   SF 50</t>
  </si>
  <si>
    <t>63</t>
  </si>
  <si>
    <t>Крюк с резьбой  ВТ 8</t>
  </si>
  <si>
    <t>64</t>
  </si>
  <si>
    <t>Колпачок СE 6.35</t>
  </si>
  <si>
    <t>65</t>
  </si>
  <si>
    <t>Ремешок Е778</t>
  </si>
  <si>
    <t>66</t>
  </si>
  <si>
    <t>Зажим соединительный ПС1-1</t>
  </si>
  <si>
    <t>67</t>
  </si>
  <si>
    <t>Труба гофрированная  д.45</t>
  </si>
  <si>
    <t>Итого</t>
  </si>
  <si>
    <t>ТР%</t>
  </si>
  <si>
    <t>Транспортные расходы, %</t>
  </si>
  <si>
    <t>ЗСР%</t>
  </si>
  <si>
    <t>Заготовительско-складские расходы, %</t>
  </si>
  <si>
    <t>ТРруб</t>
  </si>
  <si>
    <t>Транспортные расходы, руб.</t>
  </si>
  <si>
    <t>ЗСРруб</t>
  </si>
  <si>
    <t>Заготовительско-складские расходы, руб.</t>
  </si>
  <si>
    <t>ИтогоТР,ЗСР</t>
  </si>
  <si>
    <t>Итого с ТР и ЗСР, руб.</t>
  </si>
  <si>
    <t>Итого р1</t>
  </si>
  <si>
    <t>Итого по 1 разделу</t>
  </si>
  <si>
    <t>Итого р2</t>
  </si>
  <si>
    <t>Итого по 2 разделу</t>
  </si>
  <si>
    <t>Итого р3</t>
  </si>
  <si>
    <t>Итого по 3 разделу</t>
  </si>
  <si>
    <t>Итого р4</t>
  </si>
  <si>
    <t>Итого по 4 разделу</t>
  </si>
  <si>
    <t>Зимнее удорожание %</t>
  </si>
  <si>
    <t>Зимнее удорожание руб</t>
  </si>
  <si>
    <t>Итого с зимним удорожанием</t>
  </si>
  <si>
    <t>ПР %</t>
  </si>
  <si>
    <t>Проектные работы от сметной стоимости СМР  %</t>
  </si>
  <si>
    <t>ПР руб</t>
  </si>
  <si>
    <t>Проектные работы от сметной стоимости СМР  руб</t>
  </si>
  <si>
    <t>ПР итого</t>
  </si>
  <si>
    <t>Итого с проектными работами</t>
  </si>
  <si>
    <t>Непредвиденные расходы %</t>
  </si>
  <si>
    <t>Непредвиденные расходы руб</t>
  </si>
  <si>
    <t>Итого с непредвиденными расходами</t>
  </si>
  <si>
    <t>Л12</t>
  </si>
  <si>
    <t>НДС 18%</t>
  </si>
  <si>
    <t>Всего</t>
  </si>
  <si>
    <t>Всего по смете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</si>
  <si>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</si>
  <si>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</si>
  <si>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</si>
  <si>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</si>
  <si>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</si>
  <si>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</si>
  <si>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</si>
  <si>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</si>
  <si>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</si>
  <si>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</si>
  <si>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</si>
  <si>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</si>
  <si>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</si>
  <si>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</si>
  <si>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</si>
  <si>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</si>
  <si>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</si>
  <si>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</si>
  <si>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</si>
  <si>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</si>
  <si>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</si>
  <si>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</si>
  <si>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</si>
  <si>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</si>
  <si>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</si>
  <si>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</si>
  <si>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</si>
  <si>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</si>
  <si>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</si>
  <si>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</si>
  <si>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</si>
  <si>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</si>
  <si>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</si>
  <si>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</si>
  <si>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</si>
  <si>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</si>
  <si>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</si>
  <si>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</si>
  <si>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</si>
  <si>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</si>
  <si>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</si>
  <si>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</si>
  <si>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</si>
  <si>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</si>
  <si>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</si>
  <si>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1-3-5-73</t>
  </si>
  <si>
    <t>Затраты труда рабочих-строителей (средний разряд 3.5)</t>
  </si>
  <si>
    <t>чел.ч</t>
  </si>
  <si>
    <t>ЧЕЛ.Ч</t>
  </si>
  <si>
    <t>Затраты труда машинистов</t>
  </si>
  <si>
    <t>чел.час</t>
  </si>
  <si>
    <t>160402</t>
  </si>
  <si>
    <t>ТСЭМ-2001 Ульяновская область (эталон)</t>
  </si>
  <si>
    <t>Машины бурильно-крановые на автомобиле глубиной бурения 3,5 м</t>
  </si>
  <si>
    <t>маш.ч</t>
  </si>
  <si>
    <t>МАШ.Ч</t>
  </si>
  <si>
    <t>400001</t>
  </si>
  <si>
    <t>Автомобили бортовые грузоподъемностью до 5 т</t>
  </si>
  <si>
    <t>1-2-0-73</t>
  </si>
  <si>
    <t>Затраты труда рабочих-строителей (средний разряд 2.0)</t>
  </si>
  <si>
    <t>1-2-8-73</t>
  </si>
  <si>
    <t>Затраты труда рабочих-строителей (средний разряд 2.8)</t>
  </si>
  <si>
    <t>031001</t>
  </si>
  <si>
    <t>Автогидроподъемники высотой подъема 12 м</t>
  </si>
  <si>
    <t>1-2-6-73</t>
  </si>
  <si>
    <t>Затраты труда рабочих-строителей (средний разряд 2.6)</t>
  </si>
  <si>
    <t>1-2-5-73</t>
  </si>
  <si>
    <t>Затраты труда рабочих-строителей (средний разряд 2.5)</t>
  </si>
  <si>
    <t>010201</t>
  </si>
  <si>
    <t>Прицепы тракторные 2 т</t>
  </si>
  <si>
    <t>010410</t>
  </si>
  <si>
    <t>Тракторы на пневмоколесном ходу при работе на других видах строительства (кроме водохозяйственного) 59 (80) кВт (л.с.)</t>
  </si>
  <si>
    <t>021141</t>
  </si>
  <si>
    <t>Краны на автомобильном ходу при работе на других видах строительства (кроме магистральных трубопроводов) 10 т</t>
  </si>
  <si>
    <t>1-3-3-73</t>
  </si>
  <si>
    <t>Затраты труда рабочих-строителей (средний разряд 3.3)</t>
  </si>
  <si>
    <t>101-0404</t>
  </si>
  <si>
    <t>Краска для наружных работ черная, марок МА-015, ПФ-014</t>
  </si>
  <si>
    <t>101-0962</t>
  </si>
  <si>
    <t>Смазка солидол жировой марки &lt;Ж&gt;</t>
  </si>
  <si>
    <t>101-1757</t>
  </si>
  <si>
    <t>Ветошь</t>
  </si>
  <si>
    <t>101-2349</t>
  </si>
  <si>
    <t>Смазка ЗЭС</t>
  </si>
  <si>
    <t>113-0079</t>
  </si>
  <si>
    <t>Лак БТ-577</t>
  </si>
  <si>
    <t>509-1073</t>
  </si>
  <si>
    <t>Колпачки полиэтиленовые</t>
  </si>
  <si>
    <t>1-2-9-73</t>
  </si>
  <si>
    <t>Затраты труда рабочих-строителей (средний разряд 2.9)</t>
  </si>
  <si>
    <t>040202</t>
  </si>
  <si>
    <t>Агрегаты сварочные передвижные с номинальным сварочным током 250-400 А с дизельным двигателем</t>
  </si>
  <si>
    <t>101-1513</t>
  </si>
  <si>
    <t>Электроды диаметром 4 мм Э42</t>
  </si>
  <si>
    <t>1-3-6-73</t>
  </si>
  <si>
    <t>Затраты труда рабочих-строителей (средний разряд 3.6)</t>
  </si>
  <si>
    <t>101-1745</t>
  </si>
  <si>
    <t>Бензин растворитель</t>
  </si>
  <si>
    <t>509-0181</t>
  </si>
  <si>
    <t>Зажимы К-СФ-1</t>
  </si>
  <si>
    <t>509-0455</t>
  </si>
  <si>
    <t>Соединитель алюминиевых и сталеалюминиевых проводов (СОАС) 062-3</t>
  </si>
  <si>
    <t>1-4-0-73</t>
  </si>
  <si>
    <t>Затраты труда рабочих-строителей (средний разряд 4.0)</t>
  </si>
  <si>
    <t>999-9950</t>
  </si>
  <si>
    <t>Вспомогательные ненормируемые ресурсы</t>
  </si>
  <si>
    <t>1-3-0-73</t>
  </si>
  <si>
    <t>Затраты труда рабочих-строителей (средний разряд 3.0)</t>
  </si>
  <si>
    <t>1-4-3-73</t>
  </si>
  <si>
    <t>Затраты труда рабочих-строителей (средний разряд 4.3)</t>
  </si>
  <si>
    <t>021102</t>
  </si>
  <si>
    <t>Краны на автомобильном ходу при работе на монтаже технологического оборудования 10 т</t>
  </si>
  <si>
    <t>040502</t>
  </si>
  <si>
    <t>Установки для сварки ручной дуговой (постоянного тока)</t>
  </si>
  <si>
    <t>330206</t>
  </si>
  <si>
    <t>Дрели электрические</t>
  </si>
  <si>
    <t>350451</t>
  </si>
  <si>
    <t>Прессы гидравлические с электроприводом</t>
  </si>
  <si>
    <t>400002</t>
  </si>
  <si>
    <t>Автомобили бортовые грузоподъемностью до 8 т</t>
  </si>
  <si>
    <t>101-1665</t>
  </si>
  <si>
    <t>Лак электроизоляционный 318</t>
  </si>
  <si>
    <t>101-1699</t>
  </si>
  <si>
    <t>Патроны для пристрелки</t>
  </si>
  <si>
    <t>10 шт.</t>
  </si>
  <si>
    <t>101-1924</t>
  </si>
  <si>
    <t>Электроды диаметром 4 мм Э42А</t>
  </si>
  <si>
    <t>101-1964</t>
  </si>
  <si>
    <t>Шпагат бумажный</t>
  </si>
  <si>
    <t>101-1977</t>
  </si>
  <si>
    <t>101-2143</t>
  </si>
  <si>
    <t>Краска</t>
  </si>
  <si>
    <t>101-2365</t>
  </si>
  <si>
    <t>Нитки швейные</t>
  </si>
  <si>
    <t>101-2493</t>
  </si>
  <si>
    <t>Лента липкая изоляционная на поликасиновом компаунде марки ЛСЭПЛ, шириной 20-30 мм, толщиной от 0,14 до 0,19 мм</t>
  </si>
  <si>
    <t>101-3911</t>
  </si>
  <si>
    <t>Дюбели для пристрелки стальные</t>
  </si>
  <si>
    <t>101-3914</t>
  </si>
  <si>
    <t>Дюбели распорные полипропиленовые</t>
  </si>
  <si>
    <t>111-0086</t>
  </si>
  <si>
    <t>Бирки маркировочные</t>
  </si>
  <si>
    <t>201-0843</t>
  </si>
  <si>
    <t>Конструкции стальные индивидуальные решетчатые сварные массой до 0,1 т</t>
  </si>
  <si>
    <t>509-0038</t>
  </si>
  <si>
    <t>Наконечники кабельные для электротехнических установок</t>
  </si>
  <si>
    <t>509-0090</t>
  </si>
  <si>
    <t>Перемычки гибкие, тип ПГС-50</t>
  </si>
  <si>
    <t>509-1210</t>
  </si>
  <si>
    <t>Вазелин технический</t>
  </si>
  <si>
    <t>030203</t>
  </si>
  <si>
    <t>Домкраты гидравлические грузоподъемностью 63 т</t>
  </si>
  <si>
    <t>030408</t>
  </si>
  <si>
    <t>Лебедки электрические, тяговым усилием 156,96 (16) кH (т)</t>
  </si>
  <si>
    <t>101-0813</t>
  </si>
  <si>
    <t>Проволока стальная низкоуглеродистая разного назначения оцинкованная диаметром 3,0 мм</t>
  </si>
  <si>
    <t>101-0865</t>
  </si>
  <si>
    <t>Роли свинцовые марки С1 толщиной 1,0 мм</t>
  </si>
  <si>
    <t>101-1481</t>
  </si>
  <si>
    <t>Шурупы с полукруглой головкой 4x40 мм</t>
  </si>
  <si>
    <t>101-2478</t>
  </si>
  <si>
    <t>Лента К226</t>
  </si>
  <si>
    <t>113-1786</t>
  </si>
  <si>
    <t>Лак битумный БТ-123</t>
  </si>
  <si>
    <t>506-1362</t>
  </si>
  <si>
    <t>Припои оловянно-свинцовые бессурьмянистые марки ПОС30</t>
  </si>
  <si>
    <t>509-0070</t>
  </si>
  <si>
    <t>Кнопки монтажные</t>
  </si>
  <si>
    <t>1000 шт.</t>
  </si>
  <si>
    <t>509-0102</t>
  </si>
  <si>
    <t>Скобы</t>
  </si>
  <si>
    <t>1-4-1-73</t>
  </si>
  <si>
    <t>Затраты труда рабочих-строителей (средний разряд 4.1)</t>
  </si>
  <si>
    <t>031050</t>
  </si>
  <si>
    <t>Вышки телескопические 25 м</t>
  </si>
  <si>
    <t>101-1306</t>
  </si>
  <si>
    <t>Портландцемент общестроительного назначения бездобавочный, марки 500</t>
  </si>
  <si>
    <t>101-1728</t>
  </si>
  <si>
    <t>Дюбели распорные с гайкой</t>
  </si>
  <si>
    <t>408-0141</t>
  </si>
  <si>
    <t>Песок природный для строительных растворов средний</t>
  </si>
  <si>
    <t>м3</t>
  </si>
  <si>
    <t>1-3-8-73</t>
  </si>
  <si>
    <t>Затраты труда рабочих-строителей (средний разряд 3.8)</t>
  </si>
  <si>
    <t>030902</t>
  </si>
  <si>
    <t>Подъемники гидравлические высотой подъема 10 м</t>
  </si>
  <si>
    <t>331451</t>
  </si>
  <si>
    <t>Перфораторы электрические</t>
  </si>
  <si>
    <t>113-8040</t>
  </si>
  <si>
    <t>Клей БМК-5к</t>
  </si>
  <si>
    <t>301-0041</t>
  </si>
  <si>
    <t>Патрубки</t>
  </si>
  <si>
    <t>509-0783</t>
  </si>
  <si>
    <t>Втулки изолирующие</t>
  </si>
  <si>
    <t>509-0809</t>
  </si>
  <si>
    <t>Заглушки</t>
  </si>
  <si>
    <t>1-20-3-73</t>
  </si>
  <si>
    <t>Инженер III категории</t>
  </si>
  <si>
    <t>1-6-0-73</t>
  </si>
  <si>
    <t>Затраты труда рабочих-строителей (средний разряд 6.0)</t>
  </si>
  <si>
    <t>{\rtf1\ansi\ansicpg1251\deff0{\fonttbl{\f0\fnil\fcharset204 MS Sans Serif;}{\f1\fswiss\fcharset0 Tahoma;}{\f2\fswiss\fcharset204 Tahoma;}{\f3\fnil MS Sans Serif;}}  \viewkind4\uc1\pard\lang1049\f0\fs16\'c4\'eb\'ff \'f1\'e1\'ee\'f0\'ed\'e8\'ea\'ee\'e2  \'d4\'c5\'d0 \'e8  \'d4\'c5\'d0\'ec\'f0 :  \par  \f1\'b7\tab\f2\'c7\'ed\'e0\'f7\'e5\'ed\'e8\'e5 \{_\'cc\'c4\'d1\'f0\'e5\'ec_\'cd\'d0\}= 0,90 -  \'ef\'f0\'e8 \'f0\'e5\'ec\'ee\'ed\'f2\'e5 \'e7\'e4\'e0\'ed\'e8\'e9 \'e6\'e8\'eb\'ee\'e3\'ee \'e8 \'e3\'f0\'e0\'e6\'e4\'e0\'ed\'f1\'ea\'ee\'e3\'ee \'ed\'e0\'e7\'ed\'e0\'f7\'e5\'ed\'e8\'e9 ( 0,90 \'ea \'cd\'d0) ;  \par  \f1\'b7\tab\f2\'c7\'ed\'e0\'f7\'e5\'ed\'e8\'e5 \lang1033\f1\{\lang1049\f2 _\'cc\'c4\'d1\'f0\'e5\'ec_\'cd\'d0\}=\lang1033\f1  \lang1049\f2 1,00  - \'ef\'f0\'e8 \'f1\'f2\'f0\'ee\'e8\'f2\'e5\'eb\'fc\'f1\'f2\'e2\'e5  \'e8 \'f0\'e5\'ea\'ee\'ed\'f1\'f2\'f0\'f3\'ea\'f6\'e8\'e8  \'ee\'e1\'fa\'e5\'ea\'f2\'ee\'e2 \'e2\'f1\'e5\'f5 \'ed\'e0\'e7\'ed\'e0\'f7\'e5\'ed\'e8\'e9\f3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</si>
  <si>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 \'d4\'c5\'d0 \'e8  \'d4\'c5\'d0\'ec\'f0 :  \par   \f1\'b7\tab\f2\'c7\'ed\'e0\'f7\'e5\'ed\'e8\'e5 \{_\'cc\'c4\'d1\'f0\'e5\'ec_\'d1\'cf\} = 0.85  -  \'ef\'f0\'e8 \'f0\'e5\'ec\'ee\'ed\'f2\'e5 \'e7\'e4\'e0\'ed\'e8\'e9 \'e2\'f1\'e5\'f5 \'ed\'e0\'e7\'ed\'e0\'f7\'e5\'ed\'e8\'e9 ( 0,85 \'ea \'d1\'cf);  \par   \f1\'b7\tab\f2\'c7\'ed\'e0\'f7\'e5\'ed\'e8\'e5 \{_\'cc\'c4\'d1\'f0\'e5\'ec_\'d1\'cf\}\lang1033\f1  \lang1049\f2 = 1,00 -  \'ef\'f0\'e8 \'f1\'f2\'f0\'ee\'e8\'f2\'e5\'eb\'fc\'f1\'f2\'e2\'e5  \'e8 \'f0\'e5\'ea\'ee\'ed\'f1\'f2\'f0\'f3\'ea\'f6\'e8\'e8  \'ee\'e1\'fa\'e5\'ea\'f2\'ee\'e2 \'e2\'f1\'e5\'f5 \'ed\'e0\'e7\'ed\'e0\'f7\'e5\'ed\'e8\'e9\f3   \par }</t>
  </si>
  <si>
    <t>{\rtf1\ansi\deff0{\fonttbl{\f0\fswiss\fcharset204 Tahoma;}{\f1\fswiss\fcharset0 Tahoma;}{\f2\fnil MS Sans Serif;}}  \viewkind4\uc1\pard\lang1049\f0\fs16 (_\'d2\'c5\'ca)  \par      \par  \lang1033\f1\{\lang1049\f0\'c2\'ea\'eb.\lang1033\f1\}\lang1049\f0     - \'cf\'f0\'e8 \'f0\'e0\'f1\'f7\'e5\'f2\'e5 \'e2 \'f2\'e5\'ea\'f3\'f9\'e5\'ec (\'ef\'f0\'ee\'e3\'ed\'ee\'e7\'ed\'ee\'ec) \'f3\'f0\'ee\'e2\'ed\'e5 \'f6\'e5\'ed , \'ef\'ee\'f1\'f2\'f0\'ee\'f7\'ed\'e0\'ff \'e8\'ed\'e4\'e5\'ea\'f1\'e0\'f6\'e8\'ff \'f0\'e0\'f1\'e5\'ed\'ee\'ea \'ef\'ee \'f1\'f2\'e0\'f2\'fc\'ff\'ec \'e7\'e0\'f2\'f0\'e0\'f2  \par  \lang1033\f1\{\lang1049\f0\'c2\'fb\'ea\'eb\lang1033\f1\}   - \lang1049\f0\'cf\'f0\'e8 \'f0\'e0\'f1\'f7\'e5\'f2\'e5 \'e2 \'e1\'e0\'e7\'e8\'f1\'ed\'ee\'ec ( 1/01/2000\'e3.) \'f3\'f0\'ee\'e2\'ed\'e5 \'f6\'e5\'ed, \'e8\'ed\'e4\'e5\'ea\'f1\'e0\'f6\'e8\'ff \'ef\'ee \'e8\'f2\'ee\'e3\'e0\'ec \'f1\'ec\'e5\'f2\'fb/\'ee\'e1\'fa\'e5\'ea\'f2\'e0    \f2   \par }</t>
  </si>
  <si>
    <t>{\rtf1\ansi\ansicpg1251\deff0{\fonttbl{\f0\fnil\fcharset204 MS Sans Serif;}{\f1\fswiss\fcharset0 Tahoma;}{\f2\fswiss\fcharset204 Tahoma;}{\f3\fnil MS Sans Serif;}}  \viewkind4\uc1\pard\lang1049\f0\fs16\'c4\'eb\'ff \'ed\'ee\'f0\'ec \'cd\'d0 \'f1 1.01.2011 \'e3\'ee\'e4\'e0:  \par  \f1\'b7\tab\{_\f2\'d2\'c5\'ca_\'cd\'d0\f1\} = 0.\f2 85\f1  \f2  \f1 - \f2  \'ca\'ee\'fd\'f4\'f4\'e8\'f6\'e8\'e5\'ed\'f2   \'f3\'f7\'e8\'f2\'fb\'e2\'e0\'fe\'f9\'e8\'e9 \'e8\'e7\'ec\'e5\'ed\'e5\'ed\'e8\'e5 \'ed\'ee\'f0\'ec\'fb \'f1\'f2\'f0\'e0\'f5\'ee\'e2\'fb\'f5 \'e2\'e7\'ed\'ee\'f1\'ee\'e2 \'f1  1.01.1 - (\'ef\'f0\'e8 \'f0\'e0\'f1\'f7\'e5\'f2\'e5 \'e2 \'f2\'e5\'ea\'f3\'f9\'e5\'ec \'f3\'f0\'ee\'e2\'ed\'e5 \'f6\'e5\'ed  \'e8\'ed\'e4\'e5\'ea\'f1\'e0\'ec\'e8 \'ef\'ee \'f1\'f2\'e0\'f2\'fc\'ff\'ec \'e7\'e0\'f2\'f0\'e0\'f2 )  \par  \f1\'b7\tab\{_\f2\'d2\'c5\'ca_\'cd\'d0\f1\} = 1,00  -  \f2\'ef\'f0\'e8 \'f0\'e0\'f1\'f7\'e5\'f2 \'e2 \'f2\'e5\'ea\'f3\'f9\'e5\'ec \'f3\'f0\'ee\'e2\'ed\'e5 \'f6\'e5\'ed \'e8 \'ef\'f0\'e8 \'f3\'ef\'f0\'ee\'f9\'e5\'ed\'ed\'ee\'e9 \'f1\'e8\'f1\'f2\'e5\'ec\'e5\f3   \par }</t>
  </si>
  <si>
    <t>{\rtf1\ansi\ansicpg1251\deff0{\fonttbl{\f0\fnil\fcharset204 MS Sans Serif;}{\f1\fswiss\fcharset0 Tahoma;}{\f2\fswiss\fcharset204 Tahoma;}{\f3\fnil MS Sans Serif;}}  \viewkind4\uc1\pard\lang1049\f0\fs16\'c4\'eb\'ff \'ed\'ee\'f0\'ec \'d1\'cf \'f1 1.01.2011 \'e3\'ee\'e4\'e0:  \par  \f1\'b7\tab\{_\f2\'d2\'c5\'ca_\'d1\'cf\f1\} = 0.\f2 80\f1  \f2  \f1 - \f2  \'ca\'ee\'fd\'f4\'f4\'e8\'f6\'e8\'e5\'ed\'f2   \'f3\'f7\'e8\'f2\'fb\'e2\'e0\'fe\'f9\'e8\'e9 \'e8\'e7\'ec\'e5\'ed\'e5\'ed\'e8\'e5 \'ed\'ee\'f0\'ec\'fb \'f1\'f2\'f0\'e0\'f5\'ee\'e2\'fb\'f5 \'e2\'e7\'ed\'ee\'f1\'ee\'e2 \'f1  1.01.11 - (\'ef\'f0\'e8 \'f0\'e0\'f1\'f7\'e5\'f2\'e5 \'e2 \'f2\'e5\'ea\'f3\'f9\'e5\'ec \'f3\'f0\'ee\'e2\'ed\'e5 \'f6\'e5\'ed  \'e8\'ed\'e4\'e5\'ea\'f1\'e0\'ec\'e8 \'ef\'ee \'f1\'f2\'e0\'f2\'fc\'ff\'ec \'e7\'e0\'f2\'f0\'e0\'f2 )  \par  \f1\'b7\tab\{_\f2\'d2\'c5\'ca_\'d1\'cf\f1\} = 1,00  -  \f2\'e1\'e5\'e7 \'f3\'f7\'e5\'f2\'e0 \f3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</si>
  <si>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 , \'d4\'c5\'d0\'f0:  \par  \f1\'b7\tab\{\f2\'c6\'c8\'cb\} - ( \'e2\'ea\'eb.)  -   \'ef\'f0\'e8 \'ef\'f0\'ee\'e8\'e7\'e2\'ee\'e4\'f1\'f2\'e2\'e5 \'e2\'f1\'e5\'f5 \'e2\'e8\'e4\'ee\'e2 \'f0\'e0\'e1\'ee\'f2  \'ed\'e0 \'ee\'e1\'fa\'e5\'ea\'f2\'e0\'f5  \'e6\'e8\'eb\'e8\'f9\'ed\'ee-\'e3\'f0\'e0\'e6\'e4\'e0\'ed\'f1\'ea\'ee\'e3\'ee \'ed\'e0\'e7\'ed\'e0\'f7\'e5\'ed\'e8\'ff  \par  \f1\'b7\tab\{\f2\'c6\'c8\'cb\} - (\'e2\'fb\'ea\'eb.) -  \'ef\'f0\'e8 \'ef\'f0\'ee\'e8\'e7\'e2\'ee\'e4\'f1\'f2\'e2\'e5 \'e2\'f1\'e5\'f5 \'e2\'e8\'e4\'ee\'e2 \'f0\'e0\'e1\'ee\'f2 \'ed\'e0 \'ee\'e1\'fa\'e5\'ea\'f2\'e0\'f5 \'ef\'f0\'ee\'e8\'e7\'e2\'ee\'e4\'f1\'f2\'e2\'e5\'ed\'ed\'ee\'e3\'ee  \'ed\'e0\'e7\'ed\'e0\'f7\'e5\'ed\'e8\'ff\f3   \par }</t>
  </si>
  <si>
    <t>{\rtf1\ansi\deff0{\fonttbl{\f0\fnil\fcharset204 MS Sans Serif;}{\f1\fswiss\fcharset0 Tahoma;}{\f2\fswiss\fcharset204 Tahoma;}{\f3\fnil MS Sans Serif;}}  \viewkind4\uc1\pard\lang1049\f0\fs16\'c4\'eb\'ff \'f1\'e1\'ee\'f0\'ed\'e8\'ea\'e0 \'d4\'c5\'d0 -29 ( \'f1\'ee\'ef\'f3\'f2\'f1\'f2\'e2\'f3\'fe\'f9\'e8\'e5 \'f0\'e0\'e1\'ee\'f2\'fb \'e2 \'f2\'ee\'ed\'ed\'e5\'eb\'ff\'f5 \'e8 \'ec\'e5\'f2\'f0\'ee. ):  \par \f1\'b7\tab  \{\f2\'c7\'c0\'ca\'d0\} - (\'e2\'ea\'eb.)     -  \'ef\'f0\'e8 \'e2\'fb\'ef\'ee\'eb\'ed\'e5\'ed\'e8\'e8 \'f0\'e0\'e1\'ee\'f2 \'e2 \'f2\'ee\'ed\'ed\'e5\'eb\'ff\'f5  \'e8 \'ec\'e5\'f2\'f0\'ee \'e7\'e0\'ea\'f0\'fb\'f2\'fb\'ec \'f1\'ef\'ee\'f1\'ee\'e1\'ee\'ec  (\'cd\'d0=145% , \'d1\'cf=75%);  \par \f1\'b7 \f2            \f1     \{\f2\'c7\'c0\'ca\'d0\} - (\'e2\'fb\'ea\'eb.) -   \'ef\'f0\'e8 \'e2\'fb\'ef\'ee\'eb\'ed\'e5\'ed\'e8\'e8 \'f0\'e0\'e1\'ee\'f2 \'e2 \'f2\'ee\'ed\'ed\'e5\'eb\'ff\'f5 \'e8 \'ec\'e5\'f2\'f0\'ee  \'ee\'f2\'ea\'f0\f3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</si>
  <si>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\'d4\'c5\'d0\'ec-10  ( \'e2\'ee\'eb\'ee\'ea\'ee\'ed\'ed\'ee-\'ee\'ef\'f2\'e8\'f7\'e5\'f1\'ea\'e8\'e5 \'eb\'e8\'ed\'e8\'e8 \'f1\'e2\'ff\'e7\'e8 ):  \par \f1\'b7\tab  \{\f2\'cc_\'c3\'ce\'d0_\'ee\'ef\'f2\} -  ( \'e2\'ea\'eb.)  - \'ec\'e5\'e6\'e4\'f3\'e3\'ee\'f0\'ee\'e4\'ed\'fb\'e5 \'f1\'e5\'f2\'e8 \'f1\'e2\'ff\'e7\'e8 ( \'cd\'d0=120% , \'d1\'cf=70% )            \par \f1\'b7\tab  \{\f2\'cc_\'c3\'ce\'d0_\'ee\'ef\'f2\} - ( \'e2\'fb\'ea\'eb.) - \'e3\'ee\'f0\'ee\'e4\'f1\'ea\'e8\'e5 \'f1\'e5\'f2\'e8 \'f1\'e2\'ff\'e7\'e8  ( \'cd\'d0=100%; \'d1\'cf=65%)\f3   \par }</t>
  </si>
  <si>
    <t>{\rtf1\ansi\ansicpg1252\deff0{\fonttbl{\f0\fswiss\fcharset0 Tahoma;}{\f1\fswiss\fcharset204 Tahoma;}{\f2\fnil MS Sans Serif;}}  \viewkind4\uc1\pard\lang1033\f0\fs16\{\f1\'ce\'ca\'d0\'f2\'e5\'ea_\'cd\'d0_\'d1\'cf\f0\}\lang1049\f1  -  (\'e2\'ea\'eb)     -    \'ed\'ee\'f0\'ec\'fb \'cd\'d0 \'e8 \'d1\'cf \'ee\'ea\'f0\'f3\'e3\'eb\'ff\'fe\'f2\'f1\'ff \'e4\'ee \'f6\'e5\'eb\'fb\'f5  \par                        ( \'e2\'fb\'ea\'eb.) -   \'ed\'ee\'f0\'ec\'fb \'cd\'d0 \'e8 \'d1\'cf \'ee\'ea\'f0\'f3\'e3\'eb\'ff\'fe\'f2\'ff \'e4\'ee \'e4\'e2\'f3\'f5 \'e7\'ed\'e0\'ea\'ee\'e2\'ee\'e2 \'ef\'ee\'f1\'eb\'e5 \'e7\'e0\'ef\'ff\'f2\'ee\'e9\f2   \par }</t>
  </si>
  <si>
    <t>{\rtf1\ansi\deff0{\fonttbl{\f0\fnil\fcharset204 MS Sans Serif;}{\f1\fswiss\fcharset0 Tahoma;}{\f2\fswiss\fcharset204 Tahoma;}{\f3\fnil MS Sans Serif;}}  \viewkind4\uc1\pard\lang1049\f0\fs16\'c4\'eb\'ff \'f1\'e1\'ee\'f0\'ed\'e8\'ea\'ee\'e2 \'d4\'c5\'d0 ( \'ef\'f0\'e8 \'ef\'f0\'ee\'e8\'e7\'e2\'ee\'e4\'f1\'f2\'e2\'e5 \'f0\'e0\'e1\'ee\'f2 \'ed\'e0 \'f2\'e5\'f5\'ed\'e8\'f7\'e5\'f1\'ea\'e8 \'f1\'eb\'ee\'e6\'ed\'fb\'f5 \'ee\'e1\'fa\'e5\'ea\'f2\'e0\'f5 ):  \par  \f1\'b7\tab  \{ \f2\'d1\'cb\'c6 \} - (\'e2\'ea\'eb.)    - \'f0\'e0\'e1\'ee\'f2\'e0 \'ed\'e0 \'f1\'eb\'ee\'e6\'ed\'fb\'f5 \'ee\'e1\'fa\'e5\'ea\'f2\'e0\'f5  (\'ea=1,2 \'ea \'cd\'d0)           \par  \f1\'b7\tab  \{ \f2\'d1\'cb\'c6 \} - (\'e2\'fb\'ea\'eb.) - \'f0\'e0\'e1\'ee\'f2\'e0 \'ed\'e0 \'ee\'e1\'fb\'f7\'ed\'fb\'f5 \'ee\'e1\'fa\'e5\'ea\'f2\'e0\'f5\f3   \par }</t>
  </si>
  <si>
    <t>{\rtf1\ansi\ansicpg1251\deff0{\fonttbl{\f0\fnil\fcharset204 MS Sans Serif;}{\f1\fswiss\fcharset0 Tahoma;}{\f2\fswiss\fcharset204 Tahoma;}{\f3\fnil MS Sans Serif;}}  \viewkind4\uc1\pard\lang1049\f0\fs16\'c4\'eb\'ff \'e2\'f1\'e5\'f5  \'f0\'e0\'f1\'f6\'e5\'ed\'ee\'ea. (  \'ef\'f0\'e8 \'ef\'f0\'e8\'ec\'e5\'ed\'e5\'ed\'e8\'e8 \'f3\'ef\'f0\'ee\'f9\'e5\'ed\'ed\'ee\'e9 \'f1\'e8\'f1\'f2\'e5\'ec\'fb \'ed\'e0\'eb\'ee\'e3\'ee\'ee\'e1\'eb\'ee\'e6\'e5\'ed\'e8\'ff)  \par  \f1\'b7\tab\{\f2\'d3\'cf\'d0\} - ( \'e2\'ea\'eb.)    -  \'ef\'f0\'e8 \'f3\'ef\'f0\'ee\'f9\'e5\'ed\'ed\'ee\'e9 \'f1\'e8\'f1\'f2\'e5\'ec\'e5   ;  \'ea = 0,9 \'ea \'d1\'cf ( \'ea= 0,7 \'ea \'cd\'d0 \'ee\'f2\'ec\'e5\'ed\'e5\'ed \'f1 1.01.11)  \par  \f1\'b7\tab\{\f2\'d3\'cf\'d0\} - ( \'e2\'fb\'ea\'eb.) -  \'ef\'f0\'e8  \'ee\'e1\'fb\'f7\'ed\'ee\'e9 \'f1\'e8\'f1\'f2\'e5\'ec\'e5 \'ed\'e0\'eb\'ee\'e3\'ee\'ee\'e1\'eb\'ee\'e6\'e5\'ed\'e8\'ff \f3   \par }</t>
  </si>
  <si>
    <t>{\rtf1\ansi\ansicpg1251\deff0{\fonttbl{\f0\fnil\fcharset204 MS Sans Serif;}{\f1\fswiss\fcharset0 Tahoma;}{\f2\fswiss\fcharset204 Tahoma;}{\f3\fnil MS Sans Serif;}}  \viewkind4\uc1\pard\lang1049\f0\fs16\'c4\'eb\'ff \'ed\'ee\'f0\'ec \'cd\'d0 \'f1 1.01.2011 \'e3\'ee\'e4\'e0 \'ef\'f0\'e8 \'f3\'ef\'f0\'ee\'f9\'e5\'ed\'ed\'ee\'ec \'ed\'e0\'eb\'ee\'e3\'ee\'ee\'e1\'eb\'ee\'e6\'e5\'ed\'e8\'e8: \'e5\'f1\'eb\'e8 \lang1033\f1\{\lang1049\f2\'d3\'cf\'d0\lang1033\f1\}\lang1049\f2  - \'e2\'ea\'eb.\f0   \par  \f1\'b7\tab\{\f2\'d3\'cf\'d0\'f2\'e5\'ea_\'cd\'d0\lang1033\f1\}\lang1049  = 0.\f2 94\f1  \f2  \f1 - \f2  \'cf\'f0\'e8 \'f3\'ef\'f0\'ee\'f9\'e5\'ed\'ed\'ee\'ec \'ed\'e0\'eb\'ee\'e3\'ee\'ee\'e1\'eb\'ee\'e6\'e5\'ed\'e8\'e8 \'e2 \'f2\'e5\'ea\'f3\'f9\'e5\'ec \'f3\'f0\'ee\'e2\'ed\'e5 \'f6\'e5\'ed   \par  \f1\'b7\tab\f2  \f3   \par }</t>
  </si>
  <si>
    <t>{\rtf1\ansi\deff0{\fonttbl{\f0\fnil\fcharset204 MS Sans Serif;}{\f1\fswiss\fcharset0 Tahoma;}{\f2\fswiss\fcharset204 Tahoma;}{\f3\fnil MS Sans Serif;}}  \viewkind4\uc1\pard\lang1049\f0\fs16\'c4\'eb\'ff \'e2\'f1\'e5\'f5  \'f0\'e0\'f1\'f6\'e5\'ed\'ee\'ea. (  \'ef\'f0\'e8 \'f5\'ee\'e7\'ff\'e9\'f1\'f2\'e2\'e5\'ed\'ed\'ee\'ec \'f1\'ef\'ee\'f1\'ee\'e1\'e5 \'ef\'f0\'ee\'e8\'e7\'e2\'ee\'e4\'f1\'f2\'e2\'e0 \'f0\'e0\'e1\'ee\'f2):  \par  \f1\'b7\tab\{\f2\'d5\'ce\'c7\} - ( \'e2\'ea\'eb.)    -  \'ef\'f0\'e8  \'f5\'ee\'e7. \'f1\'ef\'ee\'f1\'ee\'e1\'e5 (\'ea=0,6 \'ea \'cd\'d0 )  \par  \f1\'b7\tab\{\f2\'d5\'ce\'c7\} - ( \'e2\'fb\'ea\'eb.) -  \'ef\'f0\'e8 \'ee\'e1\'fb\'f7\'ed\'ee\'ec \'f1\'ef\'ee\'f1\'ee\'e1\'e5 \'ef\'f0\'ee\'e8\'e7\'e2\'ee\'e4\'f1\'f2\'e2\'e0 \'f0\'e0\'e1\'ee\'f2\f3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</si>
  <si>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\'f1\'e1\'ee\'f0\'ed\'e8\'ea\'ee\'e2 \'d4\'c5\'d0\'ec 08;10;11 :  \par    \f1\'b7\tab\{\f2\'ec\'c0\'c2\'c8\'c0\} -  (\'e2\'ea\'eb.)     -  \'ef\'f0\'ee\'e8\'e7\'e2\'ee\'e4\'f1\'f2\'e2\'ee \'ec\'ee\'ed\'f2\'e0\'e6\'ed\'fb\'f5  \'f0\'e0\'e1\'ee\'f2\'fb \'ef\'ee \'e4\'e8\'f1\'ef\'e5\'f2\'f7\'e5\'f0\'e8\'e7\'e0\'f6\'e8\'e8 \'f3\'ef\'f0\'e0\'e2\'eb\'e5\'ed\'e8\'ff  \'e4\'e2\'e8\'e6\'e5\'ed\'e8\'e5\'ec \'e0\'e2\'e8\'e0\'f2\'f0\'e0\'ed\'f1\'ef\'ee\'f0\'f2\'ed\'ee\'ec (\'cd\'d0=95%, \'d1\'cf=55%) ;  \par    \f1\'b7 \f2        \f1     \{\f2\'ec\'c0\'c2\'c8\'c0\} -  (\'e2\'fb\'ea\'eb. ) -  \'ef\'f0\'e8 \'ef\'f0\'ee\'e8\'e7\'e2\'ee\'e4\'f1\'f2\'e2\'e5 \'f0\'e0\'e1\'ee\'f2 \'ed\'e0 \'ef\'f0\'ee\'f7\'e8\'f5 \'ee\'e1\'fa\'e5\'ea\'f2\'e0\'f5 , \'ea\'f0\'ee\'ec\'e5 \'c0\'dd\'d1\f3   \par }</t>
  </si>
  <si>
    <t>{\rtf1\ansi\ansicpg1251\deff0{\fonttbl{\f0\fnil\fcharset204 MS Sans Serif;}{\f1\fswiss\fcharset0 Tahoma;}{\f2\fswiss\fcharset204 Tahoma;}{\f3\fnil MS Sans Serif;}}  \viewkind4\uc1\pard\lang1049\f0\fs16\'c4\'eb\'ff \'f1\'e1\'ee\'f0\'ed\'e8\'ea\'e0 \'d4\'c5\'d0\'ec -39  \'e8 \'d4\'c5\'d0\'cc-08  ( \'ef\'f0\'e8 \'f0\'e0\'e1\'ee\'f2\'e0\'f5 \'ef\'ee \'ea\'ee\'ed\'f2\'f0\'ee\'eb\'fe \'f1\'e2\'e0\'f0\'ed\'fb\'f5 \'f1\'ee\'e5\'e4\'e8\'ed\'e5\'ed\'e8\'e9) :  \par  \tab  \{\'ec\'c0\'dd\'d1\} - ( \'e2\'ea\'eb.)  - \lang1033\f1    \lang1049\f0  \'ef\'f0\'e8 \'e2\'fb\'ef\'ee\'eb\'ed\'e5\'ed\'e8\'e8 \'f0\'e0\'e1\'ee\'f2 \'ef\'ee \'ed\'e0 \'c0\'dd\'d1  (H\'d0=101%; \'d1\'cf= 68%;   \par          \f1\tab  \{\f2\'ec\'c0\'dd\'d1\} - (\'e2\'fb\'ea\'eb.) -  \'ef\'f0\'e8 \'e2\'fb\'ef\'ee\'eb\'ed\'e5\'ed\'e8\'e8 \'f0\'e0\'e1\'ee\'f2  \'ed\'e0 \'ee\'e1\'fb\'f7\'ed\'fb\'f5 \'ee\'e1\'fa\'e5\'ea\'f2\'e0\'f5\f3   \par }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</si>
  <si>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</si>
  <si>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</si>
  <si>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</si>
  <si>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</si>
  <si>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</si>
  <si>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</si>
  <si>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</si>
  <si>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</si>
  <si>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</si>
  <si>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</si>
  <si>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</si>
  <si>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</si>
  <si>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</si>
  <si>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</si>
  <si>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Раздел</t>
  </si>
  <si>
    <t>Итого по разделу</t>
  </si>
  <si>
    <t>Итого по локальной смете</t>
  </si>
  <si>
    <t>Итого по объекту</t>
  </si>
  <si>
    <t>в сумме</t>
  </si>
  <si>
    <t>Техническое задание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</si>
</sst>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name val="TimesNewRoman"/>
      <family val="0"/>
    </font>
    <font>
      <sz val="11"/>
      <name val="TimesNewRoman"/>
      <family val="0"/>
    </font>
    <font>
      <b/>
      <sz val="11"/>
      <name val="TimesNewRoman"/>
      <family val="0"/>
    </font>
    <font>
      <b/>
      <sz val="14"/>
      <name val="TimesNewRoman"/>
      <family val="0"/>
    </font>
    <font>
      <b/>
      <sz val="10"/>
      <name val="TimesNewRoman"/>
      <family val="0"/>
    </font>
    <font>
      <b/>
      <u val="single"/>
      <sz val="12"/>
      <name val="TimesNewRoman"/>
      <family val="0"/>
    </font>
    <font>
      <i/>
      <sz val="10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vertical="top"/>
    </xf>
    <xf numFmtId="0" fontId="13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vertical="top"/>
    </xf>
    <xf numFmtId="0" fontId="8" fillId="0" borderId="18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15" xfId="0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1" fillId="0" borderId="19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12" fillId="0" borderId="13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3" fillId="0" borderId="18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3"/>
  <sheetViews>
    <sheetView showGridLines="0" tabSelected="1" zoomScalePageLayoutView="0" workbookViewId="0" topLeftCell="A49">
      <selection activeCell="E4" sqref="E4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9" width="9.140625" style="4" customWidth="1"/>
    <col min="20" max="54" width="0" style="4" hidden="1" customWidth="1"/>
    <col min="55" max="16384" width="9.140625" style="4" customWidth="1"/>
  </cols>
  <sheetData>
    <row r="2" spans="1:11" ht="18.75">
      <c r="A2" s="41" t="s">
        <v>683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>
      <c r="A3" s="42" t="str">
        <f>Source!G20</f>
        <v>Реконструкция ВЛ-0,4 кВ от ТП-2П-7 по ул.Тепличная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8:11" ht="14.25">
      <c r="H5" s="6" t="s">
        <v>682</v>
      </c>
      <c r="I5" s="6"/>
      <c r="J5" s="6" t="str">
        <f>CONCATENATE(ROUND(Source!F333/1000,3)," тыс. руб.")</f>
        <v>759,624 тыс. руб.</v>
      </c>
      <c r="K5" s="6"/>
    </row>
    <row r="6" spans="1:11" ht="12.75">
      <c r="A6" s="40" t="s">
        <v>664</v>
      </c>
      <c r="B6" s="40" t="s">
        <v>665</v>
      </c>
      <c r="C6" s="40" t="s">
        <v>666</v>
      </c>
      <c r="D6" s="40" t="s">
        <v>667</v>
      </c>
      <c r="E6" s="40" t="s">
        <v>668</v>
      </c>
      <c r="F6" s="40"/>
      <c r="G6" s="40" t="s">
        <v>669</v>
      </c>
      <c r="H6" s="40"/>
      <c r="I6" s="40"/>
      <c r="J6" s="40" t="s">
        <v>670</v>
      </c>
      <c r="K6" s="40"/>
    </row>
    <row r="7" spans="1:11" ht="12.75">
      <c r="A7" s="40"/>
      <c r="B7" s="40"/>
      <c r="C7" s="40"/>
      <c r="D7" s="40"/>
      <c r="E7" s="40" t="s">
        <v>447</v>
      </c>
      <c r="F7" s="40" t="s">
        <v>671</v>
      </c>
      <c r="G7" s="40" t="s">
        <v>447</v>
      </c>
      <c r="H7" s="40" t="s">
        <v>672</v>
      </c>
      <c r="I7" s="40" t="s">
        <v>671</v>
      </c>
      <c r="J7" s="40" t="s">
        <v>673</v>
      </c>
      <c r="K7" s="40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 t="s">
        <v>674</v>
      </c>
      <c r="K8" s="40"/>
    </row>
    <row r="9" spans="1:11" ht="12.75">
      <c r="A9" s="40"/>
      <c r="B9" s="40"/>
      <c r="C9" s="40"/>
      <c r="D9" s="40"/>
      <c r="E9" s="40" t="s">
        <v>672</v>
      </c>
      <c r="F9" s="40" t="s">
        <v>675</v>
      </c>
      <c r="G9" s="40"/>
      <c r="H9" s="40"/>
      <c r="I9" s="40" t="s">
        <v>675</v>
      </c>
      <c r="J9" s="40" t="s">
        <v>676</v>
      </c>
      <c r="K9" s="40" t="s">
        <v>677</v>
      </c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s="9" customFormat="1" ht="15.75">
      <c r="A12" s="11"/>
      <c r="C12" s="10" t="s">
        <v>678</v>
      </c>
      <c r="D12" s="9" t="str">
        <f>Source!G24</f>
        <v>Демонтажные работы</v>
      </c>
      <c r="K12" s="12"/>
    </row>
    <row r="13" spans="1:11" ht="6" customHeight="1">
      <c r="A13" s="13"/>
      <c r="K13" s="14"/>
    </row>
    <row r="14" spans="1:11" ht="25.5">
      <c r="A14" s="17" t="str">
        <f>Source!E28</f>
        <v>1</v>
      </c>
      <c r="B14" s="18" t="str">
        <f>Source!F28</f>
        <v>33-04-042-1</v>
      </c>
      <c r="C14" s="18" t="str">
        <f>Source!G28</f>
        <v>Демонтаж опор ВЛ 0,38-10 кВ без приставок одностоечных</v>
      </c>
      <c r="D14" s="19">
        <f>ROUND(Source!I28,10)</f>
        <v>11</v>
      </c>
      <c r="E14" s="19">
        <f>IF(Source!AB28=0,"-",ROUND(Source!AB28,2))</f>
        <v>56.67</v>
      </c>
      <c r="F14" s="19">
        <f>IF(Source!AD28=0,"-",ROUND(Source!AD28,2))</f>
        <v>49.32</v>
      </c>
      <c r="G14" s="19">
        <f>IF(Source!O28=0,"-",ROUND(Source!O28,2))</f>
        <v>623.37</v>
      </c>
      <c r="H14" s="19">
        <f>IF(Source!S28=0,"-",ROUND(Source!S28,2))</f>
        <v>80.85</v>
      </c>
      <c r="I14" s="19">
        <f>IF(Source!Q28=0,"-",ROUND(Source!Q28,2))</f>
        <v>542.52</v>
      </c>
      <c r="J14" s="19">
        <f>IF(Source!AH28=0,"-",ROUND(Source!AH28,0))</f>
        <v>1</v>
      </c>
      <c r="K14" s="19">
        <f>IF(Source!U28=0,"-",ROUND(Source!U28,0))</f>
        <v>9</v>
      </c>
    </row>
    <row r="15" spans="1:11" ht="12.75">
      <c r="A15" s="20"/>
      <c r="B15" s="20"/>
      <c r="C15" s="21" t="str">
        <f>Source!H28</f>
        <v>шт.</v>
      </c>
      <c r="D15" s="22"/>
      <c r="E15" s="22">
        <f>IF(Source!AF28=0,"-",ROUND(Source!AF28,2))</f>
        <v>7.35</v>
      </c>
      <c r="F15" s="22">
        <f>IF(Source!AE28=0,"-",ROUND(Source!AE28,2))</f>
        <v>5.2</v>
      </c>
      <c r="G15" s="22"/>
      <c r="H15" s="22"/>
      <c r="I15" s="22">
        <f>IF(Source!R28=0,"-",ROUND(Source!R28,2))</f>
        <v>57.2</v>
      </c>
      <c r="J15" s="22">
        <f>IF(Source!AI28=0,"-",ROUND(Source!AI28,0))</f>
        <v>0</v>
      </c>
      <c r="K15" s="22">
        <f>IF(Source!V28=0,"-",ROUND(Source!V28,0))</f>
        <v>5</v>
      </c>
    </row>
    <row r="16" spans="1:11" s="5" customFormat="1" ht="24.75" customHeight="1">
      <c r="A16" s="23"/>
      <c r="B16" s="23"/>
      <c r="C16" s="24" t="str">
        <f>CONCATENATE(" НР ",Source!AT28,"%",IF(Source!X28=0,"",CONCATENATE("=",ROUND(Source!X28,2))),","," СП ",Source!AU28,"%",IF(Source!Y28=0,"",CONCATENATE("=",ROUND(Source!Y28,2))),","," Итого ",IF(Source!Y28+Source!X28+Source!O28=0,"",CONCATENATE("=",ROUND(Source!Y28+Source!X28+Source!O28,2))))</f>
        <v> НР 89%=122,86, СП 48%=66,26, Итого =812,49</v>
      </c>
      <c r="D16" s="23"/>
      <c r="E16" s="23"/>
      <c r="F16" s="23"/>
      <c r="G16" s="23"/>
      <c r="H16" s="23"/>
      <c r="I16" s="23"/>
      <c r="J16" s="23"/>
      <c r="K16" s="23"/>
    </row>
    <row r="17" spans="1:11" ht="38.25">
      <c r="A17" s="17" t="str">
        <f>Source!E29</f>
        <v>2</v>
      </c>
      <c r="B17" s="18" t="str">
        <f>Source!F29</f>
        <v>01-02-031-4</v>
      </c>
      <c r="C17" s="18" t="str">
        <f>Source!G29</f>
        <v>Бурение ям бурильно-крановыми машинами на автомобиле глубиной до 2 м, группа грунтов 2</v>
      </c>
      <c r="D17" s="19">
        <f>ROUND(Source!I29,10)</f>
        <v>0.11</v>
      </c>
      <c r="E17" s="19">
        <f>IF(Source!AB29=0,"-",ROUND(Source!AB29,2))</f>
        <v>1851.05</v>
      </c>
      <c r="F17" s="19">
        <f>IF(Source!AD29=0,"-",ROUND(Source!AD29,2))</f>
        <v>1732.49</v>
      </c>
      <c r="G17" s="19">
        <f>IF(Source!O29=0,"-",ROUND(Source!O29,2))</f>
        <v>203.61</v>
      </c>
      <c r="H17" s="19">
        <f>IF(Source!S29=0,"-",ROUND(Source!S29,2))</f>
        <v>13.04</v>
      </c>
      <c r="I17" s="19">
        <f>IF(Source!Q29=0,"-",ROUND(Source!Q29,2))</f>
        <v>190.57</v>
      </c>
      <c r="J17" s="19">
        <f>IF(Source!AH29=0,"-",ROUND(Source!AH29,0))</f>
        <v>15</v>
      </c>
      <c r="K17" s="19">
        <f>IF(Source!U29=0,"-",ROUND(Source!U29,0))</f>
        <v>2</v>
      </c>
    </row>
    <row r="18" spans="1:11" ht="12.75">
      <c r="A18" s="20"/>
      <c r="B18" s="20"/>
      <c r="C18" s="21" t="str">
        <f>Source!H29</f>
        <v>100 шт.</v>
      </c>
      <c r="D18" s="22"/>
      <c r="E18" s="22">
        <f>IF(Source!AF29=0,"-",ROUND(Source!AF29,2))</f>
        <v>118.56</v>
      </c>
      <c r="F18" s="22">
        <f>IF(Source!AE29=0,"-",ROUND(Source!AE29,2))</f>
        <v>196.09</v>
      </c>
      <c r="G18" s="22"/>
      <c r="H18" s="22"/>
      <c r="I18" s="22">
        <f>IF(Source!R29=0,"-",ROUND(Source!R29,2))</f>
        <v>21.57</v>
      </c>
      <c r="J18" s="22">
        <f>IF(Source!AI29=0,"-",ROUND(Source!AI29,0))</f>
        <v>17</v>
      </c>
      <c r="K18" s="22">
        <f>IF(Source!V29=0,"-",ROUND(Source!V29,0))</f>
        <v>2</v>
      </c>
    </row>
    <row r="19" spans="1:11" s="5" customFormat="1" ht="24.75" customHeight="1">
      <c r="A19" s="23"/>
      <c r="B19" s="23"/>
      <c r="C19" s="24" t="str">
        <f>CONCATENATE(" НР ",Source!AT29,"%",IF(Source!X29=0,"",CONCATENATE("=",ROUND(Source!X29,2))),","," СП ",Source!AU29,"%",IF(Source!Y29=0,"",CONCATENATE("=",ROUND(Source!Y29,2))),","," Итого ",IF(Source!Y29+Source!X29+Source!O29=0,"",CONCATENATE("=",ROUND(Source!Y29+Source!X29+Source!O29,2))))</f>
        <v> НР 68%=23,53, СП 36%=12,46, Итого =239,6</v>
      </c>
      <c r="D19" s="23"/>
      <c r="E19" s="23"/>
      <c r="F19" s="23"/>
      <c r="G19" s="23"/>
      <c r="H19" s="23"/>
      <c r="I19" s="23"/>
      <c r="J19" s="23"/>
      <c r="K19" s="23"/>
    </row>
    <row r="20" spans="1:11" ht="12.75">
      <c r="A20" s="17" t="str">
        <f>Source!E30</f>
        <v>3</v>
      </c>
      <c r="B20" s="18" t="str">
        <f>Source!F30</f>
        <v>312-3010</v>
      </c>
      <c r="C20" s="18" t="str">
        <f>Source!G30</f>
        <v>Перевозка груза 3 класса до 10 км</v>
      </c>
      <c r="D20" s="19">
        <f>ROUND(Source!I30,10)</f>
        <v>12.98</v>
      </c>
      <c r="E20" s="19">
        <f>IF(Source!AB30=0,"-",ROUND(Source!AB30,2))</f>
        <v>22.06</v>
      </c>
      <c r="F20" s="19">
        <f>IF(Source!AD30=0,"-",ROUND(Source!AD30,2))</f>
        <v>22.06</v>
      </c>
      <c r="G20" s="19">
        <f>IF(Source!O30=0,"-",ROUND(Source!O30,2))</f>
        <v>286.34</v>
      </c>
      <c r="H20" s="19" t="str">
        <f>IF(Source!S30=0,"-",ROUND(Source!S30,2))</f>
        <v>-</v>
      </c>
      <c r="I20" s="19">
        <f>IF(Source!Q30=0,"-",ROUND(Source!Q30,2))</f>
        <v>286.34</v>
      </c>
      <c r="J20" s="19" t="str">
        <f>IF(Source!AH30=0,"-",ROUND(Source!AH30,0))</f>
        <v>-</v>
      </c>
      <c r="K20" s="19" t="str">
        <f>IF(Source!U30=0,"-",ROUND(Source!U30,0))</f>
        <v>-</v>
      </c>
    </row>
    <row r="21" spans="1:11" ht="12.75">
      <c r="A21" s="20"/>
      <c r="B21" s="20"/>
      <c r="C21" s="21" t="str">
        <f>Source!H30</f>
        <v>т</v>
      </c>
      <c r="D21" s="22"/>
      <c r="E21" s="22" t="str">
        <f>IF(Source!AF30=0,"-",ROUND(Source!AF30,2))</f>
        <v>-</v>
      </c>
      <c r="F21" s="22" t="str">
        <f>IF(Source!AE30=0,"-",ROUND(Source!AE30,2))</f>
        <v>-</v>
      </c>
      <c r="G21" s="22"/>
      <c r="H21" s="22"/>
      <c r="I21" s="22" t="str">
        <f>IF(Source!R30=0,"-",ROUND(Source!R30,2))</f>
        <v>-</v>
      </c>
      <c r="J21" s="22" t="str">
        <f>IF(Source!AI30=0,"-",ROUND(Source!AI30,0))</f>
        <v>-</v>
      </c>
      <c r="K21" s="22" t="str">
        <f>IF(Source!V30=0,"-",ROUND(Source!V30,0))</f>
        <v>-</v>
      </c>
    </row>
    <row r="22" spans="1:11" s="5" customFormat="1" ht="24.75" customHeight="1">
      <c r="A22" s="23"/>
      <c r="B22" s="23"/>
      <c r="C22" s="24" t="str">
        <f>CONCATENATE(" НР ",Source!AT30,"%",IF(Source!X30=0,"",CONCATENATE("=",ROUND(Source!X30,2))),","," СП ",Source!AU30,"%",IF(Source!Y30=0,"",CONCATENATE("=",ROUND(Source!Y30,2))),","," Итого ",IF(Source!Y30+Source!X30+Source!O30=0,"",CONCATENATE("=",ROUND(Source!Y30+Source!X30+Source!O30,2))))</f>
        <v> НР 0%, СП 0%, Итого =286,34</v>
      </c>
      <c r="D22" s="23"/>
      <c r="E22" s="23"/>
      <c r="F22" s="23"/>
      <c r="G22" s="23"/>
      <c r="H22" s="23"/>
      <c r="I22" s="23"/>
      <c r="J22" s="23"/>
      <c r="K22" s="23"/>
    </row>
    <row r="23" spans="1:11" ht="12.75">
      <c r="A23" s="17" t="str">
        <f>Source!E31</f>
        <v>4</v>
      </c>
      <c r="B23" s="18" t="str">
        <f>Source!F31</f>
        <v>33-04-040-1</v>
      </c>
      <c r="C23" s="18" t="str">
        <f>Source!G31</f>
        <v>Демонтаж 3-х проводов ВЛ 0,38 кВ</v>
      </c>
      <c r="D23" s="19">
        <f>ROUND(Source!I31,10)</f>
        <v>21</v>
      </c>
      <c r="E23" s="19">
        <f>IF(Source!AB31=0,"-",ROUND(Source!AB31,2))</f>
        <v>41.53</v>
      </c>
      <c r="F23" s="19">
        <f>IF(Source!AD31=0,"-",ROUND(Source!AD31,2))</f>
        <v>30.89</v>
      </c>
      <c r="G23" s="19">
        <f>IF(Source!O31=0,"-",ROUND(Source!O31,2))</f>
        <v>872.13</v>
      </c>
      <c r="H23" s="19">
        <f>IF(Source!S31=0,"-",ROUND(Source!S31,2))</f>
        <v>223.44</v>
      </c>
      <c r="I23" s="19">
        <f>IF(Source!Q31=0,"-",ROUND(Source!Q31,2))</f>
        <v>648.69</v>
      </c>
      <c r="J23" s="19">
        <f>IF(Source!AH31=0,"-",ROUND(Source!AH31,0))</f>
        <v>1</v>
      </c>
      <c r="K23" s="19">
        <f>IF(Source!U31=0,"-",ROUND(Source!U31,0))</f>
        <v>27</v>
      </c>
    </row>
    <row r="24" spans="1:11" ht="12.75">
      <c r="A24" s="20"/>
      <c r="B24" s="20"/>
      <c r="C24" s="21" t="str">
        <f>Source!H31</f>
        <v>шт.</v>
      </c>
      <c r="D24" s="22"/>
      <c r="E24" s="22">
        <f>IF(Source!AF31=0,"-",ROUND(Source!AF31,2))</f>
        <v>10.64</v>
      </c>
      <c r="F24" s="22">
        <f>IF(Source!AE31=0,"-",ROUND(Source!AE31,2))</f>
        <v>4.14</v>
      </c>
      <c r="G24" s="22"/>
      <c r="H24" s="22"/>
      <c r="I24" s="22">
        <f>IF(Source!R31=0,"-",ROUND(Source!R31,2))</f>
        <v>86.94</v>
      </c>
      <c r="J24" s="22">
        <f>IF(Source!AI31=0,"-",ROUND(Source!AI31,0))</f>
        <v>0</v>
      </c>
      <c r="K24" s="22">
        <f>IF(Source!V31=0,"-",ROUND(Source!V31,0))</f>
        <v>7</v>
      </c>
    </row>
    <row r="25" spans="1:11" s="5" customFormat="1" ht="24.75" customHeight="1">
      <c r="A25" s="23"/>
      <c r="B25" s="23"/>
      <c r="C25" s="24" t="str">
        <f>CONCATENATE(" НР ",Source!AT31,"%",IF(Source!X31=0,"",CONCATENATE("=",ROUND(Source!X31,2))),","," СП ",Source!AU31,"%",IF(Source!Y31=0,"",CONCATENATE("=",ROUND(Source!Y31,2))),","," Итого ",IF(Source!Y31+Source!X31+Source!O31=0,"",CONCATENATE("=",ROUND(Source!Y31+Source!X31+Source!O31,2))))</f>
        <v> НР 89%=276,24, СП 48%=148,98, Итого =1297,35</v>
      </c>
      <c r="D25" s="23"/>
      <c r="E25" s="23"/>
      <c r="F25" s="23"/>
      <c r="G25" s="23"/>
      <c r="H25" s="23"/>
      <c r="I25" s="23"/>
      <c r="J25" s="23"/>
      <c r="K25" s="23"/>
    </row>
    <row r="26" spans="1:11" ht="25.5">
      <c r="A26" s="17" t="str">
        <f>Source!E32</f>
        <v>5</v>
      </c>
      <c r="B26" s="18" t="str">
        <f>Source!F32</f>
        <v>33-04-040-2</v>
      </c>
      <c r="C26" s="18" t="str">
        <f>Source!G32</f>
        <v>Демонтаж одного дополнительного провода</v>
      </c>
      <c r="D26" s="19">
        <f>ROUND(Source!I32,10)</f>
        <v>21</v>
      </c>
      <c r="E26" s="19">
        <f>IF(Source!AB32=0,"-",ROUND(Source!AB32,2))</f>
        <v>7.25</v>
      </c>
      <c r="F26" s="19">
        <f>IF(Source!AD32=0,"-",ROUND(Source!AD32,2))</f>
        <v>6.01</v>
      </c>
      <c r="G26" s="19">
        <f>IF(Source!O32=0,"-",ROUND(Source!O32,2))</f>
        <v>152.25</v>
      </c>
      <c r="H26" s="19">
        <f>IF(Source!S32=0,"-",ROUND(Source!S32,2))</f>
        <v>26.04</v>
      </c>
      <c r="I26" s="19">
        <f>IF(Source!Q32=0,"-",ROUND(Source!Q32,2))</f>
        <v>126.21</v>
      </c>
      <c r="J26" s="19">
        <f>IF(Source!AH32=0,"-",ROUND(Source!AH32,0))</f>
        <v>0</v>
      </c>
      <c r="K26" s="19">
        <f>IF(Source!U32=0,"-",ROUND(Source!U32,0))</f>
        <v>3</v>
      </c>
    </row>
    <row r="27" spans="1:11" ht="12.75">
      <c r="A27" s="20"/>
      <c r="B27" s="20"/>
      <c r="C27" s="21" t="str">
        <f>Source!H32</f>
        <v>шт.</v>
      </c>
      <c r="D27" s="22"/>
      <c r="E27" s="22">
        <f>IF(Source!AF32=0,"-",ROUND(Source!AF32,2))</f>
        <v>1.24</v>
      </c>
      <c r="F27" s="22">
        <f>IF(Source!AE32=0,"-",ROUND(Source!AE32,2))</f>
        <v>0.83</v>
      </c>
      <c r="G27" s="22"/>
      <c r="H27" s="22"/>
      <c r="I27" s="22">
        <f>IF(Source!R32=0,"-",ROUND(Source!R32,2))</f>
        <v>17.43</v>
      </c>
      <c r="J27" s="22">
        <f>IF(Source!AI32=0,"-",ROUND(Source!AI32,0))</f>
        <v>0</v>
      </c>
      <c r="K27" s="22">
        <f>IF(Source!V32=0,"-",ROUND(Source!V32,0))</f>
        <v>1</v>
      </c>
    </row>
    <row r="28" spans="1:11" s="5" customFormat="1" ht="24.75" customHeight="1">
      <c r="A28" s="23"/>
      <c r="B28" s="23"/>
      <c r="C28" s="24" t="str">
        <f>CONCATENATE(" НР ",Source!AT32,"%",IF(Source!X32=0,"",CONCATENATE("=",ROUND(Source!X32,2))),","," СП ",Source!AU32,"%",IF(Source!Y32=0,"",CONCATENATE("=",ROUND(Source!Y32,2))),","," Итого ",IF(Source!Y32+Source!X32+Source!O32=0,"",CONCATENATE("=",ROUND(Source!Y32+Source!X32+Source!O32,2))))</f>
        <v> НР 89%=38,69, СП 48%=20,87, Итого =211,81</v>
      </c>
      <c r="D28" s="23"/>
      <c r="E28" s="23"/>
      <c r="F28" s="23"/>
      <c r="G28" s="23"/>
      <c r="H28" s="23"/>
      <c r="I28" s="23"/>
      <c r="J28" s="23"/>
      <c r="K28" s="23"/>
    </row>
    <row r="29" spans="1:11" ht="38.25">
      <c r="A29" s="17" t="str">
        <f>Source!E33</f>
        <v>6</v>
      </c>
      <c r="B29" s="18" t="str">
        <f>Source!F33</f>
        <v>33-04-041-2</v>
      </c>
      <c r="C29" s="18" t="str">
        <f>Source!G33</f>
        <v>Снятие ответвлений ВЛ 0,38 кВ к зданиям при количестве проводов в ответвлении 2</v>
      </c>
      <c r="D29" s="19">
        <f>ROUND(Source!I33,10)</f>
        <v>13</v>
      </c>
      <c r="E29" s="19">
        <f>IF(Source!AB33=0,"-",ROUND(Source!AB33,2))</f>
        <v>7.92</v>
      </c>
      <c r="F29" s="19">
        <f>IF(Source!AD33=0,"-",ROUND(Source!AD33,2))</f>
        <v>2.53</v>
      </c>
      <c r="G29" s="19">
        <f>IF(Source!O33=0,"-",ROUND(Source!O33,2))</f>
        <v>102.96</v>
      </c>
      <c r="H29" s="19">
        <f>IF(Source!S33=0,"-",ROUND(Source!S33,2))</f>
        <v>70.07</v>
      </c>
      <c r="I29" s="19">
        <f>IF(Source!Q33=0,"-",ROUND(Source!Q33,2))</f>
        <v>32.89</v>
      </c>
      <c r="J29" s="19">
        <f>IF(Source!AH33=0,"-",ROUND(Source!AH33,0))</f>
        <v>1</v>
      </c>
      <c r="K29" s="19">
        <f>IF(Source!U33=0,"-",ROUND(Source!U33,0))</f>
        <v>9</v>
      </c>
    </row>
    <row r="30" spans="1:11" ht="12.75">
      <c r="A30" s="20"/>
      <c r="B30" s="20"/>
      <c r="C30" s="21" t="str">
        <f>Source!H33</f>
        <v>шт.</v>
      </c>
      <c r="D30" s="22"/>
      <c r="E30" s="22">
        <f>IF(Source!AF33=0,"-",ROUND(Source!AF33,2))</f>
        <v>5.39</v>
      </c>
      <c r="F30" s="22" t="str">
        <f>IF(Source!AE33=0,"-",ROUND(Source!AE33,2))</f>
        <v>-</v>
      </c>
      <c r="G30" s="22"/>
      <c r="H30" s="22"/>
      <c r="I30" s="22" t="str">
        <f>IF(Source!R33=0,"-",ROUND(Source!R33,2))</f>
        <v>-</v>
      </c>
      <c r="J30" s="22" t="str">
        <f>IF(Source!AI33=0,"-",ROUND(Source!AI33,0))</f>
        <v>-</v>
      </c>
      <c r="K30" s="22" t="str">
        <f>IF(Source!V33=0,"-",ROUND(Source!V33,0))</f>
        <v>-</v>
      </c>
    </row>
    <row r="31" spans="1:11" s="5" customFormat="1" ht="24.75" customHeight="1">
      <c r="A31" s="23"/>
      <c r="B31" s="23"/>
      <c r="C31" s="24" t="str">
        <f>CONCATENATE(" НР ",Source!AT33,"%",IF(Source!X33=0,"",CONCATENATE("=",ROUND(Source!X33,2))),","," СП ",Source!AU33,"%",IF(Source!Y33=0,"",CONCATENATE("=",ROUND(Source!Y33,2))),","," Итого ",IF(Source!Y33+Source!X33+Source!O33=0,"",CONCATENATE("=",ROUND(Source!Y33+Source!X33+Source!O33,2))))</f>
        <v> НР 89%=62,36, СП 48%=33,63, Итого =198,95</v>
      </c>
      <c r="D31" s="23"/>
      <c r="E31" s="23"/>
      <c r="F31" s="23"/>
      <c r="G31" s="23"/>
      <c r="H31" s="23"/>
      <c r="I31" s="23"/>
      <c r="J31" s="23"/>
      <c r="K31" s="23"/>
    </row>
    <row r="32" spans="1:11" ht="38.25">
      <c r="A32" s="17" t="str">
        <f>Source!E34</f>
        <v>7</v>
      </c>
      <c r="B32" s="18" t="str">
        <f>Source!F34</f>
        <v>33-04-041-3</v>
      </c>
      <c r="C32" s="18" t="str">
        <f>Source!G34</f>
        <v>Снятие ответвлений ВЛ 0,38 кВ к зданиям при количестве проводов в ответвлении 4</v>
      </c>
      <c r="D32" s="19">
        <f>ROUND(Source!I34,10)</f>
        <v>1</v>
      </c>
      <c r="E32" s="19">
        <f>IF(Source!AB34=0,"-",ROUND(Source!AB34,2))</f>
        <v>12.64</v>
      </c>
      <c r="F32" s="19">
        <f>IF(Source!AD34=0,"-",ROUND(Source!AD34,2))</f>
        <v>4.22</v>
      </c>
      <c r="G32" s="19">
        <f>IF(Source!O34=0,"-",ROUND(Source!O34,2))</f>
        <v>12.64</v>
      </c>
      <c r="H32" s="19">
        <f>IF(Source!S34=0,"-",ROUND(Source!S34,2))</f>
        <v>8.42</v>
      </c>
      <c r="I32" s="19">
        <f>IF(Source!Q34=0,"-",ROUND(Source!Q34,2))</f>
        <v>4.22</v>
      </c>
      <c r="J32" s="19">
        <f>IF(Source!AH34=0,"-",ROUND(Source!AH34,0))</f>
        <v>1</v>
      </c>
      <c r="K32" s="19">
        <f>IF(Source!U34=0,"-",ROUND(Source!U34,0))</f>
        <v>1</v>
      </c>
    </row>
    <row r="33" spans="1:11" ht="12.75">
      <c r="A33" s="20"/>
      <c r="B33" s="20"/>
      <c r="C33" s="21" t="str">
        <f>Source!H34</f>
        <v>шт.</v>
      </c>
      <c r="D33" s="22"/>
      <c r="E33" s="22">
        <f>IF(Source!AF34=0,"-",ROUND(Source!AF34,2))</f>
        <v>8.42</v>
      </c>
      <c r="F33" s="22" t="str">
        <f>IF(Source!AE34=0,"-",ROUND(Source!AE34,2))</f>
        <v>-</v>
      </c>
      <c r="G33" s="22"/>
      <c r="H33" s="22"/>
      <c r="I33" s="22" t="str">
        <f>IF(Source!R34=0,"-",ROUND(Source!R34,2))</f>
        <v>-</v>
      </c>
      <c r="J33" s="22" t="str">
        <f>IF(Source!AI34=0,"-",ROUND(Source!AI34,0))</f>
        <v>-</v>
      </c>
      <c r="K33" s="22" t="str">
        <f>IF(Source!V34=0,"-",ROUND(Source!V34,0))</f>
        <v>-</v>
      </c>
    </row>
    <row r="34" spans="1:11" s="5" customFormat="1" ht="24.75" customHeight="1">
      <c r="A34" s="23"/>
      <c r="B34" s="23"/>
      <c r="C34" s="24" t="str">
        <f>CONCATENATE(" НР ",Source!AT34,"%",IF(Source!X34=0,"",CONCATENATE("=",ROUND(Source!X34,2))),","," СП ",Source!AU34,"%",IF(Source!Y34=0,"",CONCATENATE("=",ROUND(Source!Y34,2))),","," Итого ",IF(Source!Y34+Source!X34+Source!O34=0,"",CONCATENATE("=",ROUND(Source!Y34+Source!X34+Source!O34,2))))</f>
        <v> НР 89%=7,49, СП 48%=4,04, Итого =24,17</v>
      </c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6"/>
      <c r="K35" s="25"/>
    </row>
    <row r="36" spans="1:11" ht="14.25">
      <c r="A36" s="28"/>
      <c r="B36" s="26" t="s">
        <v>679</v>
      </c>
      <c r="C36" s="8"/>
      <c r="D36" s="8"/>
      <c r="E36" s="8"/>
      <c r="F36" s="8"/>
      <c r="G36" s="8">
        <f>IF(Source!O36=0,"-",ROUND(Source!O36,2))</f>
        <v>2253.3</v>
      </c>
      <c r="H36" s="8">
        <f>IF(Source!S36=0,"-",ROUND(Source!S36,2))</f>
        <v>421.86</v>
      </c>
      <c r="I36" s="27">
        <f>IF(Source!Q36=0,"-",ROUND(Source!Q36,2))</f>
        <v>1831.44</v>
      </c>
      <c r="J36" s="8"/>
      <c r="K36" s="29">
        <f>IF(Source!U36=0,"-",ROUND(Source!U36,0))</f>
        <v>50</v>
      </c>
    </row>
    <row r="37" spans="1:11" ht="14.25">
      <c r="A37" s="28"/>
      <c r="B37" s="6"/>
      <c r="C37" s="8"/>
      <c r="D37" s="8"/>
      <c r="E37" s="8"/>
      <c r="F37" s="8"/>
      <c r="G37" s="8"/>
      <c r="H37" s="8"/>
      <c r="I37" s="8">
        <f>IF(Source!R36=0,"-",ROUND(Source!R36,2))</f>
        <v>183.14</v>
      </c>
      <c r="J37" s="8"/>
      <c r="K37" s="30">
        <f>IF(Source!V36=0,"-",ROUND(Source!V36,0))</f>
        <v>15</v>
      </c>
    </row>
    <row r="38" spans="1:11" ht="12.75">
      <c r="A38" s="13"/>
      <c r="K38" s="14"/>
    </row>
    <row r="39" spans="1:11" ht="12.75">
      <c r="A39" s="13"/>
      <c r="B39" s="4" t="str">
        <f>Source!H51</f>
        <v>Индекс к эксплуатации машин и механизмов</v>
      </c>
      <c r="F39" s="4">
        <f>ROUND(Source!F51,2)</f>
        <v>5.33</v>
      </c>
      <c r="K39" s="14"/>
    </row>
    <row r="40" spans="1:11" ht="12.75">
      <c r="A40" s="13"/>
      <c r="B40" s="4" t="str">
        <f>Source!H52</f>
        <v>Индекс к материалам</v>
      </c>
      <c r="F40" s="4">
        <f>ROUND(Source!F52,2)</f>
        <v>5.4</v>
      </c>
      <c r="K40" s="14"/>
    </row>
    <row r="41" spans="1:11" ht="12.75">
      <c r="A41" s="13"/>
      <c r="B41" s="4" t="str">
        <f>Source!H53</f>
        <v>Индекс к основной заработной плате</v>
      </c>
      <c r="F41" s="4">
        <f>ROUND(Source!F53,2)</f>
        <v>10.25</v>
      </c>
      <c r="K41" s="14"/>
    </row>
    <row r="42" spans="1:11" ht="12.75">
      <c r="A42" s="13"/>
      <c r="B42" s="4" t="str">
        <f>Source!H54</f>
        <v>Эксплуатация машин с учетом индекса, руб.</v>
      </c>
      <c r="F42" s="4">
        <f>ROUND(Source!F54,2)</f>
        <v>9761.58</v>
      </c>
      <c r="K42" s="14"/>
    </row>
    <row r="43" spans="1:11" ht="12.75">
      <c r="A43" s="13"/>
      <c r="B43" s="4" t="str">
        <f>Source!H56</f>
        <v>Зарплата машинистов с учетом индекса, руб.</v>
      </c>
      <c r="F43" s="4">
        <f>ROUND(Source!F56,2)</f>
        <v>1877.19</v>
      </c>
      <c r="K43" s="14"/>
    </row>
    <row r="44" spans="1:11" ht="12.75">
      <c r="A44" s="13"/>
      <c r="B44" s="4" t="str">
        <f>Source!H57</f>
        <v>Основная зарплата рабочих с учетом индекса, руб.</v>
      </c>
      <c r="F44" s="4">
        <f>ROUND(Source!F57,2)</f>
        <v>4324.07</v>
      </c>
      <c r="K44" s="14"/>
    </row>
    <row r="45" spans="1:11" ht="12.75">
      <c r="A45" s="13"/>
      <c r="B45" s="4" t="str">
        <f>Source!H58</f>
        <v>Прямые затраты с учетом индекса, руб.</v>
      </c>
      <c r="F45" s="4">
        <f>ROUND(Source!F58,2)</f>
        <v>14085.65</v>
      </c>
      <c r="K45" s="14"/>
    </row>
    <row r="46" spans="1:11" ht="12.75">
      <c r="A46" s="13"/>
      <c r="B46" s="4" t="str">
        <f>Source!H59</f>
        <v>Накладные расходы с учетом индекса, руб.</v>
      </c>
      <c r="F46" s="4">
        <f>ROUND(Source!F59,2)</f>
        <v>5444.49</v>
      </c>
      <c r="K46" s="14"/>
    </row>
    <row r="47" spans="1:11" ht="12.75">
      <c r="A47" s="13"/>
      <c r="B47" s="4" t="str">
        <f>Source!H60</f>
        <v>Сметная прибыль с учетом индекса, руб.</v>
      </c>
      <c r="F47" s="4">
        <f>ROUND(Source!F60,2)</f>
        <v>2933.96</v>
      </c>
      <c r="K47" s="14"/>
    </row>
    <row r="48" spans="1:11" ht="12.75">
      <c r="A48" s="13"/>
      <c r="B48" s="4" t="str">
        <f>Source!H61</f>
        <v>ИТОГО ПО СМЕТЕ, руб.</v>
      </c>
      <c r="F48" s="4">
        <f>ROUND(Source!F61,2)</f>
        <v>22464.1</v>
      </c>
      <c r="K48" s="14"/>
    </row>
    <row r="49" spans="1:11" ht="12.75">
      <c r="A49" s="13"/>
      <c r="B49" s="4" t="str">
        <f>Source!H71</f>
        <v>Итого со всеми накрутками</v>
      </c>
      <c r="F49" s="4">
        <f>ROUND(Source!F71,2)</f>
        <v>22464.1</v>
      </c>
      <c r="K49" s="14"/>
    </row>
    <row r="50" spans="1:11" ht="12.75">
      <c r="A50" s="13"/>
      <c r="K50" s="14"/>
    </row>
    <row r="51" spans="1:11" s="9" customFormat="1" ht="15.75">
      <c r="A51" s="31"/>
      <c r="C51" s="10" t="s">
        <v>678</v>
      </c>
      <c r="D51" s="9" t="str">
        <f>Source!G73</f>
        <v>Монтажные работы</v>
      </c>
      <c r="K51" s="32"/>
    </row>
    <row r="52" spans="1:11" ht="6" customHeight="1">
      <c r="A52" s="13"/>
      <c r="K52" s="14"/>
    </row>
    <row r="53" spans="1:11" ht="51">
      <c r="A53" s="17" t="str">
        <f>Source!E77</f>
        <v>8</v>
      </c>
      <c r="B53" s="18" t="str">
        <f>Source!F77</f>
        <v>33-04-016-2</v>
      </c>
      <c r="C53" s="18" t="str">
        <f>Source!G77</f>
        <v>Развозка конструкций и материалов опор ВЛ 0,38-10 кВ по трассе одностоечных железобетонных опор</v>
      </c>
      <c r="D53" s="19">
        <f>ROUND(Source!I77,10)</f>
        <v>14</v>
      </c>
      <c r="E53" s="19">
        <f>IF(Source!AB77=0,"-",ROUND(Source!AB77,2))</f>
        <v>49.23</v>
      </c>
      <c r="F53" s="19">
        <f>IF(Source!AD77=0,"-",ROUND(Source!AD77,2))</f>
        <v>45.64</v>
      </c>
      <c r="G53" s="19">
        <f>IF(Source!O77=0,"-",ROUND(Source!O77,2))</f>
        <v>689.22</v>
      </c>
      <c r="H53" s="19">
        <f>IF(Source!S77=0,"-",ROUND(Source!S77,2))</f>
        <v>50.26</v>
      </c>
      <c r="I53" s="19">
        <f>IF(Source!Q77=0,"-",ROUND(Source!Q77,2))</f>
        <v>638.96</v>
      </c>
      <c r="J53" s="19">
        <f>IF(Source!AH77=0,"-",ROUND(Source!AH77,0))</f>
        <v>0</v>
      </c>
      <c r="K53" s="19">
        <f>IF(Source!U77=0,"-",ROUND(Source!U77,0))</f>
        <v>6</v>
      </c>
    </row>
    <row r="54" spans="1:11" ht="12.75">
      <c r="A54" s="20"/>
      <c r="B54" s="20"/>
      <c r="C54" s="21" t="str">
        <f>Source!H77</f>
        <v>шт.</v>
      </c>
      <c r="D54" s="22"/>
      <c r="E54" s="22">
        <f>IF(Source!AF77=0,"-",ROUND(Source!AF77,2))</f>
        <v>3.59</v>
      </c>
      <c r="F54" s="22">
        <f>IF(Source!AE77=0,"-",ROUND(Source!AE77,2))</f>
        <v>5.67</v>
      </c>
      <c r="G54" s="22"/>
      <c r="H54" s="22"/>
      <c r="I54" s="22">
        <f>IF(Source!R77=0,"-",ROUND(Source!R77,2))</f>
        <v>79.38</v>
      </c>
      <c r="J54" s="22">
        <f>IF(Source!AI77=0,"-",ROUND(Source!AI77,0))</f>
        <v>0</v>
      </c>
      <c r="K54" s="22">
        <f>IF(Source!V77=0,"-",ROUND(Source!V77,0))</f>
        <v>7</v>
      </c>
    </row>
    <row r="55" spans="1:11" s="5" customFormat="1" ht="24.75" customHeight="1">
      <c r="A55" s="23"/>
      <c r="B55" s="23"/>
      <c r="C55" s="24" t="str">
        <f>CONCATENATE(" НР ",Source!AT77,"%",IF(Source!X77=0,"",CONCATENATE("=",ROUND(Source!X77,2))),","," СП ",Source!AU77,"%",IF(Source!Y77=0,"",CONCATENATE("=",ROUND(Source!Y77,2))),","," Итого ",IF(Source!Y77+Source!X77+Source!O77=0,"",CONCATENATE("=",ROUND(Source!Y77+Source!X77+Source!O77,2))))</f>
        <v> НР 89%=115,38, СП 48%=62,23, Итого =866,83</v>
      </c>
      <c r="D55" s="23"/>
      <c r="E55" s="23"/>
      <c r="F55" s="23"/>
      <c r="G55" s="23"/>
      <c r="H55" s="23"/>
      <c r="I55" s="23"/>
      <c r="J55" s="23"/>
      <c r="K55" s="23"/>
    </row>
    <row r="56" spans="1:11" ht="38.25">
      <c r="A56" s="17" t="str">
        <f>Source!E78</f>
        <v>9</v>
      </c>
      <c r="B56" s="18" t="str">
        <f>Source!F78</f>
        <v>33-04-016-4</v>
      </c>
      <c r="C56" s="18" t="str">
        <f>Source!G78</f>
        <v>Развозка конструкций и материалов опор ВЛ 0,38-10 кВ по трассе приставок железобетонных</v>
      </c>
      <c r="D56" s="19">
        <f>ROUND(Source!I78,10)</f>
        <v>1</v>
      </c>
      <c r="E56" s="19">
        <f>IF(Source!AB78=0,"-",ROUND(Source!AB78,2))</f>
        <v>45.19</v>
      </c>
      <c r="F56" s="19">
        <f>IF(Source!AD78=0,"-",ROUND(Source!AD78,2))</f>
        <v>41.84</v>
      </c>
      <c r="G56" s="19">
        <f>IF(Source!O78=0,"-",ROUND(Source!O78,2))</f>
        <v>45.19</v>
      </c>
      <c r="H56" s="19">
        <f>IF(Source!S78=0,"-",ROUND(Source!S78,2))</f>
        <v>3.35</v>
      </c>
      <c r="I56" s="19">
        <f>IF(Source!Q78=0,"-",ROUND(Source!Q78,2))</f>
        <v>41.84</v>
      </c>
      <c r="J56" s="19">
        <f>IF(Source!AH78=0,"-",ROUND(Source!AH78,0))</f>
        <v>0</v>
      </c>
      <c r="K56" s="19">
        <f>IF(Source!U78=0,"-",ROUND(Source!U78,0))</f>
        <v>0</v>
      </c>
    </row>
    <row r="57" spans="1:11" ht="12.75">
      <c r="A57" s="20"/>
      <c r="B57" s="20"/>
      <c r="C57" s="21" t="str">
        <f>Source!H78</f>
        <v>шт.</v>
      </c>
      <c r="D57" s="22"/>
      <c r="E57" s="22">
        <f>IF(Source!AF78=0,"-",ROUND(Source!AF78,2))</f>
        <v>3.35</v>
      </c>
      <c r="F57" s="22">
        <f>IF(Source!AE78=0,"-",ROUND(Source!AE78,2))</f>
        <v>5.2</v>
      </c>
      <c r="G57" s="22"/>
      <c r="H57" s="22"/>
      <c r="I57" s="22">
        <f>IF(Source!R78=0,"-",ROUND(Source!R78,2))</f>
        <v>5.2</v>
      </c>
      <c r="J57" s="22">
        <f>IF(Source!AI78=0,"-",ROUND(Source!AI78,0))</f>
        <v>0</v>
      </c>
      <c r="K57" s="22">
        <f>IF(Source!V78=0,"-",ROUND(Source!V78,0))</f>
        <v>0</v>
      </c>
    </row>
    <row r="58" spans="1:11" s="5" customFormat="1" ht="24.75" customHeight="1">
      <c r="A58" s="23"/>
      <c r="B58" s="23"/>
      <c r="C58" s="24" t="str">
        <f>CONCATENATE(" НР ",Source!AT78,"%",IF(Source!X78=0,"",CONCATENATE("=",ROUND(Source!X78,2))),","," СП ",Source!AU78,"%",IF(Source!Y78=0,"",CONCATENATE("=",ROUND(Source!Y78,2))),","," Итого ",IF(Source!Y78+Source!X78+Source!O78=0,"",CONCATENATE("=",ROUND(Source!Y78+Source!X78+Source!O78,2))))</f>
        <v> НР 89%=7,61, СП 48%=4,1, Итого =56,9</v>
      </c>
      <c r="D58" s="23"/>
      <c r="E58" s="23"/>
      <c r="F58" s="23"/>
      <c r="G58" s="23"/>
      <c r="H58" s="23"/>
      <c r="I58" s="23"/>
      <c r="J58" s="23"/>
      <c r="K58" s="23"/>
    </row>
    <row r="59" spans="1:11" ht="38.25">
      <c r="A59" s="17" t="str">
        <f>Source!E79</f>
        <v>10</v>
      </c>
      <c r="B59" s="18" t="str">
        <f>Source!F79</f>
        <v>33-04-003-1</v>
      </c>
      <c r="C59" s="18" t="str">
        <f>Source!G79</f>
        <v>Установка железобетонных опор ВЛ 0,38, 6-10 кВ с траверсами без приставок одностоечных</v>
      </c>
      <c r="D59" s="19">
        <f>ROUND(Source!I79,10)</f>
        <v>9</v>
      </c>
      <c r="E59" s="19">
        <f>IF(Source!AB79=0,"-",ROUND(Source!AB79,2))</f>
        <v>170.51</v>
      </c>
      <c r="F59" s="19">
        <f>IF(Source!AD79=0,"-",ROUND(Source!AD79,2))</f>
        <v>97.48</v>
      </c>
      <c r="G59" s="19">
        <f>IF(Source!O79=0,"-",ROUND(Source!O79,2))</f>
        <v>1534.59</v>
      </c>
      <c r="H59" s="19">
        <f>IF(Source!S79=0,"-",ROUND(Source!S79,2))</f>
        <v>303.03</v>
      </c>
      <c r="I59" s="19">
        <f>IF(Source!Q79=0,"-",ROUND(Source!Q79,2))</f>
        <v>877.32</v>
      </c>
      <c r="J59" s="19">
        <f>IF(Source!AH79=0,"-",ROUND(Source!AH79,0))</f>
        <v>4</v>
      </c>
      <c r="K59" s="19">
        <f>IF(Source!U79=0,"-",ROUND(Source!U79,0))</f>
        <v>34</v>
      </c>
    </row>
    <row r="60" spans="1:11" ht="12.75">
      <c r="A60" s="20"/>
      <c r="B60" s="20"/>
      <c r="C60" s="21" t="str">
        <f>Source!H79</f>
        <v>шт.</v>
      </c>
      <c r="D60" s="22"/>
      <c r="E60" s="22">
        <f>IF(Source!AF79=0,"-",ROUND(Source!AF79,2))</f>
        <v>33.67</v>
      </c>
      <c r="F60" s="22">
        <f>IF(Source!AE79=0,"-",ROUND(Source!AE79,2))</f>
        <v>9.22</v>
      </c>
      <c r="G60" s="22"/>
      <c r="H60" s="22"/>
      <c r="I60" s="22">
        <f>IF(Source!R79=0,"-",ROUND(Source!R79,2))</f>
        <v>82.98</v>
      </c>
      <c r="J60" s="22">
        <f>IF(Source!AI79=0,"-",ROUND(Source!AI79,0))</f>
        <v>1</v>
      </c>
      <c r="K60" s="22">
        <f>IF(Source!V79=0,"-",ROUND(Source!V79,0))</f>
        <v>7</v>
      </c>
    </row>
    <row r="61" spans="1:11" s="5" customFormat="1" ht="24.75" customHeight="1">
      <c r="A61" s="23"/>
      <c r="B61" s="23"/>
      <c r="C61" s="24" t="str">
        <f>CONCATENATE(" НР ",Source!AT79,"%",IF(Source!X79=0,"",CONCATENATE("=",ROUND(Source!X79,2))),","," СП ",Source!AU79,"%",IF(Source!Y79=0,"",CONCATENATE("=",ROUND(Source!Y79,2))),","," Итого ",IF(Source!Y79+Source!X79+Source!O79=0,"",CONCATENATE("=",ROUND(Source!Y79+Source!X79+Source!O79,2))))</f>
        <v> НР 89%=343,55, СП 48%=185,28, Итого =2063,42</v>
      </c>
      <c r="D61" s="23"/>
      <c r="E61" s="23"/>
      <c r="F61" s="23"/>
      <c r="G61" s="23"/>
      <c r="H61" s="23"/>
      <c r="I61" s="23"/>
      <c r="J61" s="23"/>
      <c r="K61" s="23"/>
    </row>
    <row r="62" spans="1:11" ht="12.75">
      <c r="A62" s="17" t="str">
        <f>Source!E84</f>
        <v>10,5</v>
      </c>
      <c r="B62" s="18" t="str">
        <f>Source!F84</f>
        <v>110-9126</v>
      </c>
      <c r="C62" s="18" t="str">
        <f>Source!G84</f>
        <v>Металлические плакаты</v>
      </c>
      <c r="D62" s="19">
        <f>ROUND(Source!I84,10)</f>
        <v>0.9</v>
      </c>
      <c r="E62" s="19">
        <f>IF(Source!AB84=0,"",ROUND(Source!AB84,2))</f>
      </c>
      <c r="F62" s="19">
        <f>IF(Source!AD84=0,"",ROUND(Source!AD84,2))</f>
      </c>
      <c r="G62" s="19">
        <f>IF(Source!O84=0,"",ROUND(Source!O84,2))</f>
      </c>
      <c r="H62" s="19">
        <f>IF(Source!S84=0,"",ROUND(Source!S84,2))</f>
      </c>
      <c r="I62" s="19">
        <f>IF(Source!Q84=0,"",ROUND(Source!Q84,2))</f>
      </c>
      <c r="J62" s="19">
        <f>IF(Source!AH84=0,"",ROUND(Source!AH84,0))</f>
      </c>
      <c r="K62" s="19">
        <f>IF(Source!U84=0,"",ROUND(Source!U84,0))</f>
      </c>
    </row>
    <row r="63" spans="1:11" ht="12.75">
      <c r="A63" s="34"/>
      <c r="B63" s="34"/>
      <c r="C63" s="35" t="str">
        <f>Source!H84</f>
        <v>шт.</v>
      </c>
      <c r="D63" s="36"/>
      <c r="E63" s="36">
        <f>IF(Source!AF84=0,"",ROUND(Source!AF84,2))</f>
      </c>
      <c r="F63" s="36">
        <f>IF(Source!AE84=0,"",ROUND(Source!AE84,2))</f>
      </c>
      <c r="G63" s="36"/>
      <c r="H63" s="36"/>
      <c r="I63" s="36">
        <f>IF(Source!R84=0,"",ROUND(Source!R84,2))</f>
      </c>
      <c r="J63" s="36">
        <f>IF(Source!AI84=0,"",ROUND(Source!AI84,0))</f>
      </c>
      <c r="K63" s="36">
        <f>IF(Source!V84=0,"",ROUND(Source!V84,0))</f>
      </c>
    </row>
    <row r="64" spans="1:11" ht="25.5">
      <c r="A64" s="17" t="str">
        <f>Source!E88</f>
        <v>11</v>
      </c>
      <c r="B64" s="18" t="str">
        <f>Source!F88</f>
        <v>33-04-003-1</v>
      </c>
      <c r="C64" s="18" t="str">
        <f>Source!G88</f>
        <v>Установка железобетонных приставок ВЛ 0,38, 6-10 кВ</v>
      </c>
      <c r="D64" s="19">
        <f>ROUND(Source!I88,10)</f>
        <v>1</v>
      </c>
      <c r="E64" s="19">
        <f>IF(Source!AB88=0,"-",ROUND(Source!AB88,2))</f>
        <v>170.51</v>
      </c>
      <c r="F64" s="19">
        <f>IF(Source!AD88=0,"-",ROUND(Source!AD88,2))</f>
        <v>97.48</v>
      </c>
      <c r="G64" s="19">
        <f>IF(Source!O88=0,"-",ROUND(Source!O88,2))</f>
        <v>170.51</v>
      </c>
      <c r="H64" s="19">
        <f>IF(Source!S88=0,"-",ROUND(Source!S88,2))</f>
        <v>33.67</v>
      </c>
      <c r="I64" s="19">
        <f>IF(Source!Q88=0,"-",ROUND(Source!Q88,2))</f>
        <v>97.48</v>
      </c>
      <c r="J64" s="19">
        <f>IF(Source!AH88=0,"-",ROUND(Source!AH88,0))</f>
        <v>4</v>
      </c>
      <c r="K64" s="19">
        <f>IF(Source!U88=0,"-",ROUND(Source!U88,0))</f>
        <v>4</v>
      </c>
    </row>
    <row r="65" spans="1:11" ht="12.75">
      <c r="A65" s="20"/>
      <c r="B65" s="20"/>
      <c r="C65" s="21" t="str">
        <f>Source!H88</f>
        <v>шт.</v>
      </c>
      <c r="D65" s="22"/>
      <c r="E65" s="22">
        <f>IF(Source!AF88=0,"-",ROUND(Source!AF88,2))</f>
        <v>33.67</v>
      </c>
      <c r="F65" s="22">
        <f>IF(Source!AE88=0,"-",ROUND(Source!AE88,2))</f>
        <v>9.22</v>
      </c>
      <c r="G65" s="22"/>
      <c r="H65" s="22"/>
      <c r="I65" s="22">
        <f>IF(Source!R88=0,"-",ROUND(Source!R88,2))</f>
        <v>9.22</v>
      </c>
      <c r="J65" s="22">
        <f>IF(Source!AI88=0,"-",ROUND(Source!AI88,0))</f>
        <v>1</v>
      </c>
      <c r="K65" s="22">
        <f>IF(Source!V88=0,"-",ROUND(Source!V88,0))</f>
        <v>1</v>
      </c>
    </row>
    <row r="66" spans="1:11" s="5" customFormat="1" ht="24.75" customHeight="1">
      <c r="A66" s="23"/>
      <c r="B66" s="23"/>
      <c r="C66" s="24" t="str">
        <f>CONCATENATE(" НР ",Source!AT88,"%",IF(Source!X88=0,"",CONCATENATE("=",ROUND(Source!X88,2))),","," СП ",Source!AU88,"%",IF(Source!Y88=0,"",CONCATENATE("=",ROUND(Source!Y88,2))),","," Итого ",IF(Source!Y88+Source!X88+Source!O88=0,"",CONCATENATE("=",ROUND(Source!Y88+Source!X88+Source!O88,2))))</f>
        <v> НР 89%=38,17, СП 48%=20,59, Итого =229,27</v>
      </c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17" t="str">
        <f>Source!E93</f>
        <v>11,5</v>
      </c>
      <c r="B67" s="18" t="str">
        <f>Source!F93</f>
        <v>110-9126</v>
      </c>
      <c r="C67" s="18" t="str">
        <f>Source!G93</f>
        <v>Металлические плакаты</v>
      </c>
      <c r="D67" s="19">
        <f>ROUND(Source!I93,10)</f>
        <v>0.1</v>
      </c>
      <c r="E67" s="19">
        <f>IF(Source!AB93=0,"",ROUND(Source!AB93,2))</f>
      </c>
      <c r="F67" s="19">
        <f>IF(Source!AD93=0,"",ROUND(Source!AD93,2))</f>
      </c>
      <c r="G67" s="19">
        <f>IF(Source!O93=0,"",ROUND(Source!O93,2))</f>
      </c>
      <c r="H67" s="19">
        <f>IF(Source!S93=0,"",ROUND(Source!S93,2))</f>
      </c>
      <c r="I67" s="19">
        <f>IF(Source!Q93=0,"",ROUND(Source!Q93,2))</f>
      </c>
      <c r="J67" s="19">
        <f>IF(Source!AH93=0,"",ROUND(Source!AH93,0))</f>
      </c>
      <c r="K67" s="19">
        <f>IF(Source!U93=0,"",ROUND(Source!U93,0))</f>
      </c>
    </row>
    <row r="68" spans="1:11" ht="12.75">
      <c r="A68" s="34"/>
      <c r="B68" s="34"/>
      <c r="C68" s="35" t="str">
        <f>Source!H93</f>
        <v>шт.</v>
      </c>
      <c r="D68" s="36"/>
      <c r="E68" s="36">
        <f>IF(Source!AF93=0,"",ROUND(Source!AF93,2))</f>
      </c>
      <c r="F68" s="36">
        <f>IF(Source!AE93=0,"",ROUND(Source!AE93,2))</f>
      </c>
      <c r="G68" s="36"/>
      <c r="H68" s="36"/>
      <c r="I68" s="36">
        <f>IF(Source!R93=0,"",ROUND(Source!R93,2))</f>
      </c>
      <c r="J68" s="36">
        <f>IF(Source!AI93=0,"",ROUND(Source!AI93,0))</f>
      </c>
      <c r="K68" s="36">
        <f>IF(Source!V93=0,"",ROUND(Source!V93,0))</f>
      </c>
    </row>
    <row r="69" spans="1:11" ht="51">
      <c r="A69" s="17" t="str">
        <f>Source!E97</f>
        <v>12</v>
      </c>
      <c r="B69" s="18" t="str">
        <f>Source!F97</f>
        <v>33-04-003-2</v>
      </c>
      <c r="C69" s="18" t="str">
        <f>Source!G97</f>
        <v>Установка железобетонных опор ВЛ 0,38, 6-10 кВ с траверсами без приставок одностоечных с одним подкосом</v>
      </c>
      <c r="D69" s="19">
        <f>ROUND(Source!I97,10)</f>
        <v>5</v>
      </c>
      <c r="E69" s="19">
        <f>IF(Source!AB97=0,"-",ROUND(Source!AB97,2))</f>
        <v>337.32</v>
      </c>
      <c r="F69" s="19">
        <f>IF(Source!AD97=0,"-",ROUND(Source!AD97,2))</f>
        <v>227.97</v>
      </c>
      <c r="G69" s="19">
        <f>IF(Source!O97=0,"-",ROUND(Source!O97,2))</f>
        <v>1686.6</v>
      </c>
      <c r="H69" s="19">
        <f>IF(Source!S97=0,"-",ROUND(Source!S97,2))</f>
        <v>349.95</v>
      </c>
      <c r="I69" s="19">
        <f>IF(Source!Q97=0,"-",ROUND(Source!Q97,2))</f>
        <v>1139.85</v>
      </c>
      <c r="J69" s="19">
        <f>IF(Source!AH97=0,"-",ROUND(Source!AH97,0))</f>
        <v>8</v>
      </c>
      <c r="K69" s="19">
        <f>IF(Source!U97=0,"-",ROUND(Source!U97,0))</f>
        <v>40</v>
      </c>
    </row>
    <row r="70" spans="1:11" ht="12.75">
      <c r="A70" s="20"/>
      <c r="B70" s="20"/>
      <c r="C70" s="21" t="str">
        <f>Source!H97</f>
        <v>шт.</v>
      </c>
      <c r="D70" s="22"/>
      <c r="E70" s="22">
        <f>IF(Source!AF97=0,"-",ROUND(Source!AF97,2))</f>
        <v>69.99</v>
      </c>
      <c r="F70" s="22">
        <f>IF(Source!AE97=0,"-",ROUND(Source!AE97,2))</f>
        <v>21.99</v>
      </c>
      <c r="G70" s="22"/>
      <c r="H70" s="22"/>
      <c r="I70" s="22">
        <f>IF(Source!R97=0,"-",ROUND(Source!R97,2))</f>
        <v>109.95</v>
      </c>
      <c r="J70" s="22">
        <f>IF(Source!AI97=0,"-",ROUND(Source!AI97,0))</f>
        <v>2</v>
      </c>
      <c r="K70" s="22">
        <f>IF(Source!V97=0,"-",ROUND(Source!V97,0))</f>
        <v>9</v>
      </c>
    </row>
    <row r="71" spans="1:11" s="5" customFormat="1" ht="24.75" customHeight="1">
      <c r="A71" s="23"/>
      <c r="B71" s="23"/>
      <c r="C71" s="24" t="str">
        <f>CONCATENATE(" НР ",Source!AT97,"%",IF(Source!X97=0,"",CONCATENATE("=",ROUND(Source!X97,2))),","," СП ",Source!AU97,"%",IF(Source!Y97=0,"",CONCATENATE("=",ROUND(Source!Y97,2))),","," Итого ",IF(Source!Y97+Source!X97+Source!O97=0,"",CONCATENATE("=",ROUND(Source!Y97+Source!X97+Source!O97,2))))</f>
        <v> НР 89%=409,31, СП 48%=220,75, Итого =2316,66</v>
      </c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17" t="str">
        <f>Source!E102</f>
        <v>12,5</v>
      </c>
      <c r="B72" s="18" t="str">
        <f>Source!F102</f>
        <v>110-9126</v>
      </c>
      <c r="C72" s="18" t="str">
        <f>Source!G102</f>
        <v>Металлические плакаты</v>
      </c>
      <c r="D72" s="19">
        <f>ROUND(Source!I102,10)</f>
        <v>0.5</v>
      </c>
      <c r="E72" s="19">
        <f>IF(Source!AB102=0,"",ROUND(Source!AB102,2))</f>
      </c>
      <c r="F72" s="19">
        <f>IF(Source!AD102=0,"",ROUND(Source!AD102,2))</f>
      </c>
      <c r="G72" s="19">
        <f>IF(Source!O102=0,"",ROUND(Source!O102,2))</f>
      </c>
      <c r="H72" s="19">
        <f>IF(Source!S102=0,"",ROUND(Source!S102,2))</f>
      </c>
      <c r="I72" s="19">
        <f>IF(Source!Q102=0,"",ROUND(Source!Q102,2))</f>
      </c>
      <c r="J72" s="19">
        <f>IF(Source!AH102=0,"",ROUND(Source!AH102,0))</f>
      </c>
      <c r="K72" s="19">
        <f>IF(Source!U102=0,"",ROUND(Source!U102,0))</f>
      </c>
    </row>
    <row r="73" spans="1:11" ht="12.75">
      <c r="A73" s="34"/>
      <c r="B73" s="34"/>
      <c r="C73" s="35" t="str">
        <f>Source!H102</f>
        <v>шт.</v>
      </c>
      <c r="D73" s="36"/>
      <c r="E73" s="36">
        <f>IF(Source!AF102=0,"",ROUND(Source!AF102,2))</f>
      </c>
      <c r="F73" s="36">
        <f>IF(Source!AE102=0,"",ROUND(Source!AE102,2))</f>
      </c>
      <c r="G73" s="36"/>
      <c r="H73" s="36"/>
      <c r="I73" s="36">
        <f>IF(Source!R102=0,"",ROUND(Source!R102,2))</f>
      </c>
      <c r="J73" s="36">
        <f>IF(Source!AI102=0,"",ROUND(Source!AI102,0))</f>
      </c>
      <c r="K73" s="36">
        <f>IF(Source!V102=0,"",ROUND(Source!V102,0))</f>
      </c>
    </row>
    <row r="74" spans="1:11" ht="25.5">
      <c r="A74" s="17" t="str">
        <f>Source!E107</f>
        <v>13</v>
      </c>
      <c r="B74" s="18" t="str">
        <f>Source!F107</f>
        <v>33-03-005-2</v>
      </c>
      <c r="C74" s="18" t="str">
        <f>Source!G107</f>
        <v>Погрузка и выгрузка вручную линейной арматуры</v>
      </c>
      <c r="D74" s="19">
        <f>ROUND(Source!I107,10)</f>
        <v>0.42</v>
      </c>
      <c r="E74" s="19">
        <f>IF(Source!AB107=0,"-",ROUND(Source!AB107,2))</f>
        <v>45.72</v>
      </c>
      <c r="F74" s="19" t="str">
        <f>IF(Source!AD107=0,"-",ROUND(Source!AD107,2))</f>
        <v>-</v>
      </c>
      <c r="G74" s="19">
        <f>IF(Source!O107=0,"-",ROUND(Source!O107,2))</f>
        <v>19.2</v>
      </c>
      <c r="H74" s="19">
        <f>IF(Source!S107=0,"-",ROUND(Source!S107,2))</f>
        <v>19.2</v>
      </c>
      <c r="I74" s="19" t="str">
        <f>IF(Source!Q107=0,"-",ROUND(Source!Q107,2))</f>
        <v>-</v>
      </c>
      <c r="J74" s="19">
        <f>IF(Source!AH107=0,"-",ROUND(Source!AH107,0))</f>
        <v>5</v>
      </c>
      <c r="K74" s="19">
        <f>IF(Source!U107=0,"-",ROUND(Source!U107,0))</f>
        <v>2</v>
      </c>
    </row>
    <row r="75" spans="1:11" ht="12.75">
      <c r="A75" s="20"/>
      <c r="B75" s="20"/>
      <c r="C75" s="21" t="str">
        <f>Source!H107</f>
        <v>т</v>
      </c>
      <c r="D75" s="22"/>
      <c r="E75" s="22">
        <f>IF(Source!AF107=0,"-",ROUND(Source!AF107,2))</f>
        <v>45.72</v>
      </c>
      <c r="F75" s="22" t="str">
        <f>IF(Source!AE107=0,"-",ROUND(Source!AE107,2))</f>
        <v>-</v>
      </c>
      <c r="G75" s="22"/>
      <c r="H75" s="22"/>
      <c r="I75" s="22" t="str">
        <f>IF(Source!R107=0,"-",ROUND(Source!R107,2))</f>
        <v>-</v>
      </c>
      <c r="J75" s="22" t="str">
        <f>IF(Source!AI107=0,"-",ROUND(Source!AI107,0))</f>
        <v>-</v>
      </c>
      <c r="K75" s="22" t="str">
        <f>IF(Source!V107=0,"-",ROUND(Source!V107,0))</f>
        <v>-</v>
      </c>
    </row>
    <row r="76" spans="1:11" s="5" customFormat="1" ht="24.75" customHeight="1">
      <c r="A76" s="23"/>
      <c r="B76" s="23"/>
      <c r="C76" s="24" t="str">
        <f>CONCATENATE(" НР ",Source!AT107,"%",IF(Source!X107=0,"",CONCATENATE("=",ROUND(Source!X107,2))),","," СП ",Source!AU107,"%",IF(Source!Y107=0,"",CONCATENATE("=",ROUND(Source!Y107,2))),","," Итого ",IF(Source!Y107+Source!X107+Source!O107=0,"",CONCATENATE("=",ROUND(Source!Y107+Source!X107+Source!O107,2))))</f>
        <v> НР 89%=17,09, СП 48%=9,22, Итого =45,51</v>
      </c>
      <c r="D76" s="23"/>
      <c r="E76" s="23"/>
      <c r="F76" s="23"/>
      <c r="G76" s="23"/>
      <c r="H76" s="23"/>
      <c r="I76" s="23"/>
      <c r="J76" s="23"/>
      <c r="K76" s="23"/>
    </row>
    <row r="77" spans="1:11" ht="25.5">
      <c r="A77" s="17" t="str">
        <f>Source!E108</f>
        <v>14</v>
      </c>
      <c r="B77" s="18" t="str">
        <f>Source!F108</f>
        <v>33-04-015-1</v>
      </c>
      <c r="C77" s="18" t="str">
        <f>Source!G108</f>
        <v>Устройство заземления опор ВЛ и подстанций</v>
      </c>
      <c r="D77" s="19">
        <f>ROUND(Source!I108,10)</f>
        <v>12.73</v>
      </c>
      <c r="E77" s="19">
        <f>IF(Source!AB108=0,"-",ROUND(Source!AB108,2))</f>
        <v>31.49</v>
      </c>
      <c r="F77" s="19">
        <f>IF(Source!AD108=0,"-",ROUND(Source!AD108,2))</f>
        <v>15.23</v>
      </c>
      <c r="G77" s="19">
        <f>IF(Source!O108=0,"-",ROUND(Source!O108,2))</f>
        <v>400.87</v>
      </c>
      <c r="H77" s="19">
        <f>IF(Source!S108=0,"-",ROUND(Source!S108,2))</f>
        <v>193.88</v>
      </c>
      <c r="I77" s="19">
        <f>IF(Source!Q108=0,"-",ROUND(Source!Q108,2))</f>
        <v>193.88</v>
      </c>
      <c r="J77" s="19">
        <f>IF(Source!AH108=0,"-",ROUND(Source!AH108,0))</f>
        <v>2</v>
      </c>
      <c r="K77" s="19">
        <f>IF(Source!U108=0,"-",ROUND(Source!U108,0))</f>
        <v>23</v>
      </c>
    </row>
    <row r="78" spans="1:11" ht="12.75">
      <c r="A78" s="20"/>
      <c r="B78" s="20"/>
      <c r="C78" s="21" t="str">
        <f>Source!H108</f>
        <v>10 м</v>
      </c>
      <c r="D78" s="22"/>
      <c r="E78" s="22">
        <f>IF(Source!AF108=0,"-",ROUND(Source!AF108,2))</f>
        <v>15.23</v>
      </c>
      <c r="F78" s="22" t="str">
        <f>IF(Source!AE108=0,"-",ROUND(Source!AE108,2))</f>
        <v>-</v>
      </c>
      <c r="G78" s="22"/>
      <c r="H78" s="22"/>
      <c r="I78" s="22" t="str">
        <f>IF(Source!R108=0,"-",ROUND(Source!R108,2))</f>
        <v>-</v>
      </c>
      <c r="J78" s="22" t="str">
        <f>IF(Source!AI108=0,"-",ROUND(Source!AI108,0))</f>
        <v>-</v>
      </c>
      <c r="K78" s="22" t="str">
        <f>IF(Source!V108=0,"-",ROUND(Source!V108,0))</f>
        <v>-</v>
      </c>
    </row>
    <row r="79" spans="1:11" s="5" customFormat="1" ht="24.75" customHeight="1">
      <c r="A79" s="23"/>
      <c r="B79" s="23"/>
      <c r="C79" s="24" t="str">
        <f>CONCATENATE(" НР ",Source!AT108,"%",IF(Source!X108=0,"",CONCATENATE("=",ROUND(Source!X108,2))),","," СП ",Source!AU108,"%",IF(Source!Y108=0,"",CONCATENATE("=",ROUND(Source!Y108,2))),","," Итого ",IF(Source!Y108+Source!X108+Source!O108=0,"",CONCATENATE("=",ROUND(Source!Y108+Source!X108+Source!O108,2))))</f>
        <v> НР 89%=172,55, СП 48%=93,06, Итого =666,48</v>
      </c>
      <c r="D79" s="23"/>
      <c r="E79" s="23"/>
      <c r="F79" s="23"/>
      <c r="G79" s="23"/>
      <c r="H79" s="23"/>
      <c r="I79" s="23"/>
      <c r="J79" s="23"/>
      <c r="K79" s="23"/>
    </row>
    <row r="80" spans="1:11" ht="25.5">
      <c r="A80" s="17" t="str">
        <f>Source!E110</f>
        <v>15</v>
      </c>
      <c r="B80" s="18" t="str">
        <f>Source!F110</f>
        <v>33-04-008-3</v>
      </c>
      <c r="C80" s="18" t="str">
        <f>Source!G110</f>
        <v>Подвеска изолированных проводов ВЛ 0,38 кВ c помощью механизмов</v>
      </c>
      <c r="D80" s="19">
        <f>ROUND(Source!I110,10)</f>
        <v>0.78</v>
      </c>
      <c r="E80" s="19">
        <f>IF(Source!AB110=0,"-",ROUND(Source!AB110,2))</f>
        <v>1358.67</v>
      </c>
      <c r="F80" s="19">
        <f>IF(Source!AD110=0,"-",ROUND(Source!AD110,2))</f>
        <v>549.89</v>
      </c>
      <c r="G80" s="19">
        <f>IF(Source!O110=0,"-",ROUND(Source!O110,2))</f>
        <v>1059.76</v>
      </c>
      <c r="H80" s="19">
        <f>IF(Source!S110=0,"-",ROUND(Source!S110,2))</f>
        <v>249.9</v>
      </c>
      <c r="I80" s="19">
        <f>IF(Source!Q110=0,"-",ROUND(Source!Q110,2))</f>
        <v>428.91</v>
      </c>
      <c r="J80" s="19">
        <f>IF(Source!AH110=0,"-",ROUND(Source!AH110,0))</f>
        <v>35</v>
      </c>
      <c r="K80" s="19">
        <f>IF(Source!U110=0,"-",ROUND(Source!U110,0))</f>
        <v>27</v>
      </c>
    </row>
    <row r="81" spans="1:11" ht="12.75">
      <c r="A81" s="20"/>
      <c r="B81" s="20"/>
      <c r="C81" s="21" t="str">
        <f>Source!H110</f>
        <v>км</v>
      </c>
      <c r="D81" s="22"/>
      <c r="E81" s="22">
        <f>IF(Source!AF110=0,"-",ROUND(Source!AF110,2))</f>
        <v>320.38</v>
      </c>
      <c r="F81" s="22">
        <f>IF(Source!AE110=0,"-",ROUND(Source!AE110,2))</f>
        <v>66.19</v>
      </c>
      <c r="G81" s="22"/>
      <c r="H81" s="22"/>
      <c r="I81" s="22">
        <f>IF(Source!R110=0,"-",ROUND(Source!R110,2))</f>
        <v>51.63</v>
      </c>
      <c r="J81" s="22">
        <f>IF(Source!AI110=0,"-",ROUND(Source!AI110,0))</f>
        <v>6</v>
      </c>
      <c r="K81" s="22">
        <f>IF(Source!V110=0,"-",ROUND(Source!V110,0))</f>
        <v>4</v>
      </c>
    </row>
    <row r="82" spans="1:11" s="5" customFormat="1" ht="24.75" customHeight="1">
      <c r="A82" s="23"/>
      <c r="B82" s="23"/>
      <c r="C82" s="24" t="str">
        <f>CONCATENATE(" НР ",Source!AT110,"%",IF(Source!X110=0,"",CONCATENATE("=",ROUND(Source!X110,2))),","," СП ",Source!AU110,"%",IF(Source!Y110=0,"",CONCATENATE("=",ROUND(Source!Y110,2))),","," Итого ",IF(Source!Y110+Source!X110+Source!O110=0,"",CONCATENATE("=",ROUND(Source!Y110+Source!X110+Source!O110,2))))</f>
        <v> НР 89%=268,36, СП 48%=144,73, Итого =1472,85</v>
      </c>
      <c r="D82" s="23"/>
      <c r="E82" s="23"/>
      <c r="F82" s="23"/>
      <c r="G82" s="23"/>
      <c r="H82" s="23"/>
      <c r="I82" s="23"/>
      <c r="J82" s="23"/>
      <c r="K82" s="23"/>
    </row>
    <row r="83" spans="1:11" ht="38.25">
      <c r="A83" s="17" t="str">
        <f>Source!E112</f>
        <v>16</v>
      </c>
      <c r="B83" s="18" t="str">
        <f>Source!F112</f>
        <v>м08-02-144-5</v>
      </c>
      <c r="C83" s="18" t="str">
        <f>Source!G112</f>
        <v>Присоединение к зажимам жил проводов или кабелей сечением: до 70 мм2</v>
      </c>
      <c r="D83" s="19">
        <f>ROUND(Source!I112,10)</f>
        <v>0.18</v>
      </c>
      <c r="E83" s="19">
        <f>IF(Source!AB112=0,"-",ROUND(Source!AB112,2))</f>
        <v>185.46</v>
      </c>
      <c r="F83" s="19" t="str">
        <f>IF(Source!AD112=0,"-",ROUND(Source!AD112,2))</f>
        <v>-</v>
      </c>
      <c r="G83" s="19">
        <f>IF(Source!O112=0,"-",ROUND(Source!O112,2))</f>
        <v>33.39</v>
      </c>
      <c r="H83" s="19">
        <f>IF(Source!S112=0,"-",ROUND(Source!S112,2))</f>
        <v>32.73</v>
      </c>
      <c r="I83" s="19" t="str">
        <f>IF(Source!Q112=0,"-",ROUND(Source!Q112,2))</f>
        <v>-</v>
      </c>
      <c r="J83" s="19">
        <f>IF(Source!AH112=0,"-",ROUND(Source!AH112,0))</f>
        <v>19</v>
      </c>
      <c r="K83" s="19">
        <f>IF(Source!U112=0,"-",ROUND(Source!U112,0))</f>
        <v>3</v>
      </c>
    </row>
    <row r="84" spans="1:11" ht="12.75">
      <c r="A84" s="20"/>
      <c r="B84" s="20"/>
      <c r="C84" s="21" t="str">
        <f>Source!H112</f>
        <v>100 шт.</v>
      </c>
      <c r="D84" s="22"/>
      <c r="E84" s="22">
        <f>IF(Source!AF112=0,"-",ROUND(Source!AF112,2))</f>
        <v>181.82</v>
      </c>
      <c r="F84" s="22" t="str">
        <f>IF(Source!AE112=0,"-",ROUND(Source!AE112,2))</f>
        <v>-</v>
      </c>
      <c r="G84" s="22"/>
      <c r="H84" s="22"/>
      <c r="I84" s="22" t="str">
        <f>IF(Source!R112=0,"-",ROUND(Source!R112,2))</f>
        <v>-</v>
      </c>
      <c r="J84" s="22" t="str">
        <f>IF(Source!AI112=0,"-",ROUND(Source!AI112,0))</f>
        <v>-</v>
      </c>
      <c r="K84" s="22" t="str">
        <f>IF(Source!V112=0,"-",ROUND(Source!V112,0))</f>
        <v>-</v>
      </c>
    </row>
    <row r="85" spans="1:11" s="5" customFormat="1" ht="24.75" customHeight="1">
      <c r="A85" s="23"/>
      <c r="B85" s="23"/>
      <c r="C85" s="24" t="str">
        <f>CONCATENATE(" НР ",Source!AT112,"%",IF(Source!X112=0,"",CONCATENATE("=",ROUND(Source!X112,2))),","," СП ",Source!AU112,"%",IF(Source!Y112=0,"",CONCATENATE("=",ROUND(Source!Y112,2))),","," Итого ",IF(Source!Y112+Source!X112+Source!O112=0,"",CONCATENATE("=",ROUND(Source!Y112+Source!X112+Source!O112,2))))</f>
        <v> НР 81%=26,51, СП 52%=17,02, Итого =76,92</v>
      </c>
      <c r="D85" s="23"/>
      <c r="E85" s="23"/>
      <c r="F85" s="23"/>
      <c r="G85" s="23"/>
      <c r="H85" s="23"/>
      <c r="I85" s="23"/>
      <c r="J85" s="23"/>
      <c r="K85" s="23"/>
    </row>
    <row r="86" spans="1:11" ht="38.25">
      <c r="A86" s="17" t="str">
        <f>Source!E113</f>
        <v>17</v>
      </c>
      <c r="B86" s="18" t="str">
        <f>Source!F113</f>
        <v>м08-02-144-4</v>
      </c>
      <c r="C86" s="18" t="str">
        <f>Source!G113</f>
        <v>Присоединение к зажимам жил проводов или кабелей сечением: до 35 мм2</v>
      </c>
      <c r="D86" s="19">
        <f>ROUND(Source!I113,10)</f>
        <v>0.08</v>
      </c>
      <c r="E86" s="19">
        <f>IF(Source!AB113=0,"-",ROUND(Source!AB113,2))</f>
        <v>167.79</v>
      </c>
      <c r="F86" s="19" t="str">
        <f>IF(Source!AD113=0,"-",ROUND(Source!AD113,2))</f>
        <v>-</v>
      </c>
      <c r="G86" s="19">
        <f>IF(Source!O113=0,"-",ROUND(Source!O113,2))</f>
        <v>13.42</v>
      </c>
      <c r="H86" s="19">
        <f>IF(Source!S113=0,"-",ROUND(Source!S113,2))</f>
        <v>13.16</v>
      </c>
      <c r="I86" s="19" t="str">
        <f>IF(Source!Q113=0,"-",ROUND(Source!Q113,2))</f>
        <v>-</v>
      </c>
      <c r="J86" s="19">
        <f>IF(Source!AH113=0,"-",ROUND(Source!AH113,0))</f>
        <v>17</v>
      </c>
      <c r="K86" s="19">
        <f>IF(Source!U113=0,"-",ROUND(Source!U113,0))</f>
        <v>1</v>
      </c>
    </row>
    <row r="87" spans="1:11" ht="12.75">
      <c r="A87" s="20"/>
      <c r="B87" s="20"/>
      <c r="C87" s="21" t="str">
        <f>Source!H113</f>
        <v>100 шт.</v>
      </c>
      <c r="D87" s="22"/>
      <c r="E87" s="22">
        <f>IF(Source!AF113=0,"-",ROUND(Source!AF113,2))</f>
        <v>164.5</v>
      </c>
      <c r="F87" s="22" t="str">
        <f>IF(Source!AE113=0,"-",ROUND(Source!AE113,2))</f>
        <v>-</v>
      </c>
      <c r="G87" s="22"/>
      <c r="H87" s="22"/>
      <c r="I87" s="22" t="str">
        <f>IF(Source!R113=0,"-",ROUND(Source!R113,2))</f>
        <v>-</v>
      </c>
      <c r="J87" s="22" t="str">
        <f>IF(Source!AI113=0,"-",ROUND(Source!AI113,0))</f>
        <v>-</v>
      </c>
      <c r="K87" s="22" t="str">
        <f>IF(Source!V113=0,"-",ROUND(Source!V113,0))</f>
        <v>-</v>
      </c>
    </row>
    <row r="88" spans="1:11" s="5" customFormat="1" ht="24.75" customHeight="1">
      <c r="A88" s="23"/>
      <c r="B88" s="23"/>
      <c r="C88" s="24" t="str">
        <f>CONCATENATE(" НР ",Source!AT113,"%",IF(Source!X113=0,"",CONCATENATE("=",ROUND(Source!X113,2))),","," СП ",Source!AU113,"%",IF(Source!Y113=0,"",CONCATENATE("=",ROUND(Source!Y113,2))),","," Итого ",IF(Source!Y113+Source!X113+Source!O113=0,"",CONCATENATE("=",ROUND(Source!Y113+Source!X113+Source!O113,2))))</f>
        <v> НР 81%=10,66, СП 52%=6,84, Итого =30,92</v>
      </c>
      <c r="D88" s="23"/>
      <c r="E88" s="23"/>
      <c r="F88" s="23"/>
      <c r="G88" s="23"/>
      <c r="H88" s="23"/>
      <c r="I88" s="23"/>
      <c r="J88" s="23"/>
      <c r="K88" s="23"/>
    </row>
    <row r="89" spans="1:11" ht="38.25">
      <c r="A89" s="17" t="str">
        <f>Source!E114</f>
        <v>18</v>
      </c>
      <c r="B89" s="18" t="str">
        <f>Source!F114</f>
        <v>м08-02-144-3</v>
      </c>
      <c r="C89" s="18" t="str">
        <f>Source!G114</f>
        <v>Присоединение к зажимам жил проводов или кабелей сечением: до 16 мм2</v>
      </c>
      <c r="D89" s="19">
        <f>ROUND(Source!I114,10)</f>
        <v>0.14</v>
      </c>
      <c r="E89" s="19">
        <f>IF(Source!AB114=0,"-",ROUND(Source!AB114,2))</f>
        <v>149.14</v>
      </c>
      <c r="F89" s="19" t="str">
        <f>IF(Source!AD114=0,"-",ROUND(Source!AD114,2))</f>
        <v>-</v>
      </c>
      <c r="G89" s="19">
        <f>IF(Source!O114=0,"-",ROUND(Source!O114,2))</f>
        <v>20.88</v>
      </c>
      <c r="H89" s="19">
        <f>IF(Source!S114=0,"-",ROUND(Source!S114,2))</f>
        <v>20.47</v>
      </c>
      <c r="I89" s="19" t="str">
        <f>IF(Source!Q114=0,"-",ROUND(Source!Q114,2))</f>
        <v>-</v>
      </c>
      <c r="J89" s="19">
        <f>IF(Source!AH114=0,"-",ROUND(Source!AH114,0))</f>
        <v>15</v>
      </c>
      <c r="K89" s="19">
        <f>IF(Source!U114=0,"-",ROUND(Source!U114,0))</f>
        <v>2</v>
      </c>
    </row>
    <row r="90" spans="1:11" ht="12.75">
      <c r="A90" s="20"/>
      <c r="B90" s="20"/>
      <c r="C90" s="21" t="str">
        <f>Source!H114</f>
        <v>100 шт.</v>
      </c>
      <c r="D90" s="22"/>
      <c r="E90" s="22">
        <f>IF(Source!AF114=0,"-",ROUND(Source!AF114,2))</f>
        <v>146.22</v>
      </c>
      <c r="F90" s="22" t="str">
        <f>IF(Source!AE114=0,"-",ROUND(Source!AE114,2))</f>
        <v>-</v>
      </c>
      <c r="G90" s="22"/>
      <c r="H90" s="22"/>
      <c r="I90" s="22" t="str">
        <f>IF(Source!R114=0,"-",ROUND(Source!R114,2))</f>
        <v>-</v>
      </c>
      <c r="J90" s="22" t="str">
        <f>IF(Source!AI114=0,"-",ROUND(Source!AI114,0))</f>
        <v>-</v>
      </c>
      <c r="K90" s="22" t="str">
        <f>IF(Source!V114=0,"-",ROUND(Source!V114,0))</f>
        <v>-</v>
      </c>
    </row>
    <row r="91" spans="1:11" s="5" customFormat="1" ht="24.75" customHeight="1">
      <c r="A91" s="23"/>
      <c r="B91" s="23"/>
      <c r="C91" s="24" t="str">
        <f>CONCATENATE(" НР ",Source!AT114,"%",IF(Source!X114=0,"",CONCATENATE("=",ROUND(Source!X114,2))),","," СП ",Source!AU114,"%",IF(Source!Y114=0,"",CONCATENATE("=",ROUND(Source!Y114,2))),","," Итого ",IF(Source!Y114+Source!X114+Source!O114=0,"",CONCATENATE("=",ROUND(Source!Y114+Source!X114+Source!O114,2))))</f>
        <v> НР 81%=16,58, СП 52%=10,64, Итого =48,1</v>
      </c>
      <c r="D91" s="23"/>
      <c r="E91" s="23"/>
      <c r="F91" s="23"/>
      <c r="G91" s="23"/>
      <c r="H91" s="23"/>
      <c r="I91" s="23"/>
      <c r="J91" s="23"/>
      <c r="K91" s="23"/>
    </row>
    <row r="92" spans="1:11" ht="63.75">
      <c r="A92" s="17" t="str">
        <f>Source!E115</f>
        <v>19</v>
      </c>
      <c r="B92" s="18" t="str">
        <f>Source!F115</f>
        <v>33-04-011-1</v>
      </c>
      <c r="C92" s="18" t="str">
        <f>Source!G115</f>
        <v>Подвеска проводов ВЛ 0,38 кВ на переходах через препятствия: автомобильные дороги 2 и 3 категории с линиями связи, ВЛ 0,38 кВ</v>
      </c>
      <c r="D92" s="19">
        <f>ROUND(Source!I115,10)</f>
        <v>2</v>
      </c>
      <c r="E92" s="19">
        <f>IF(Source!AB115=0,"-",ROUND(Source!AB115,2))</f>
        <v>96.55</v>
      </c>
      <c r="F92" s="19">
        <f>IF(Source!AD115=0,"-",ROUND(Source!AD115,2))</f>
        <v>30.36</v>
      </c>
      <c r="G92" s="19">
        <f>IF(Source!O115=0,"-",ROUND(Source!O115,2))</f>
        <v>193.1</v>
      </c>
      <c r="H92" s="19">
        <f>IF(Source!S115=0,"-",ROUND(Source!S115,2))</f>
        <v>132.38</v>
      </c>
      <c r="I92" s="19">
        <f>IF(Source!Q115=0,"-",ROUND(Source!Q115,2))</f>
        <v>60.72</v>
      </c>
      <c r="J92" s="19">
        <f>IF(Source!AH115=0,"-",ROUND(Source!AH115,0))</f>
        <v>7</v>
      </c>
      <c r="K92" s="19">
        <f>IF(Source!U115=0,"-",ROUND(Source!U115,0))</f>
        <v>14</v>
      </c>
    </row>
    <row r="93" spans="1:11" ht="12.75">
      <c r="A93" s="20"/>
      <c r="B93" s="20"/>
      <c r="C93" s="21" t="str">
        <f>Source!H115</f>
        <v>шт.</v>
      </c>
      <c r="D93" s="22"/>
      <c r="E93" s="22">
        <f>IF(Source!AF115=0,"-",ROUND(Source!AF115,2))</f>
        <v>66.19</v>
      </c>
      <c r="F93" s="22" t="str">
        <f>IF(Source!AE115=0,"-",ROUND(Source!AE115,2))</f>
        <v>-</v>
      </c>
      <c r="G93" s="22"/>
      <c r="H93" s="22"/>
      <c r="I93" s="22" t="str">
        <f>IF(Source!R115=0,"-",ROUND(Source!R115,2))</f>
        <v>-</v>
      </c>
      <c r="J93" s="22" t="str">
        <f>IF(Source!AI115=0,"-",ROUND(Source!AI115,0))</f>
        <v>-</v>
      </c>
      <c r="K93" s="22" t="str">
        <f>IF(Source!V115=0,"-",ROUND(Source!V115,0))</f>
        <v>-</v>
      </c>
    </row>
    <row r="94" spans="1:11" s="5" customFormat="1" ht="24.75" customHeight="1">
      <c r="A94" s="23"/>
      <c r="B94" s="23"/>
      <c r="C94" s="24" t="str">
        <f>CONCATENATE(" НР ",Source!AT115,"%",IF(Source!X115=0,"",CONCATENATE("=",ROUND(Source!X115,2))),","," СП ",Source!AU115,"%",IF(Source!Y115=0,"",CONCATENATE("=",ROUND(Source!Y115,2))),","," Итого ",IF(Source!Y115+Source!X115+Source!O115=0,"",CONCATENATE("=",ROUND(Source!Y115+Source!X115+Source!O115,2))))</f>
        <v> НР 89%=117,82, СП 48%=63,54, Итого =374,46</v>
      </c>
      <c r="D94" s="23"/>
      <c r="E94" s="23"/>
      <c r="F94" s="23"/>
      <c r="G94" s="23"/>
      <c r="H94" s="23"/>
      <c r="I94" s="23"/>
      <c r="J94" s="23"/>
      <c r="K94" s="23"/>
    </row>
    <row r="95" spans="1:11" ht="51">
      <c r="A95" s="17" t="str">
        <f>Source!E117</f>
        <v>20</v>
      </c>
      <c r="B95" s="18" t="str">
        <f>Source!F117</f>
        <v>33-04-013-2</v>
      </c>
      <c r="C95" s="18" t="str">
        <f>Source!G117</f>
        <v>Устройство ответвлений от ВЛ 0,38 кВ к зданиям с помощью механизмов при количестве проводов в ответвлении 2</v>
      </c>
      <c r="D95" s="19">
        <f>ROUND(Source!I117,10)</f>
        <v>13</v>
      </c>
      <c r="E95" s="19">
        <f>IF(Source!AB117=0,"-",ROUND(Source!AB117,2))</f>
        <v>82.39</v>
      </c>
      <c r="F95" s="19">
        <f>IF(Source!AD117=0,"-",ROUND(Source!AD117,2))</f>
        <v>63.05</v>
      </c>
      <c r="G95" s="19">
        <f>IF(Source!O117=0,"-",ROUND(Source!O117,2))</f>
        <v>1071.07</v>
      </c>
      <c r="H95" s="19">
        <f>IF(Source!S117=0,"-",ROUND(Source!S117,2))</f>
        <v>232.31</v>
      </c>
      <c r="I95" s="19">
        <f>IF(Source!Q117=0,"-",ROUND(Source!Q117,2))</f>
        <v>819.65</v>
      </c>
      <c r="J95" s="19">
        <f>IF(Source!AH117=0,"-",ROUND(Source!AH117,0))</f>
        <v>2</v>
      </c>
      <c r="K95" s="19">
        <f>IF(Source!U117=0,"-",ROUND(Source!U117,0))</f>
        <v>26</v>
      </c>
    </row>
    <row r="96" spans="1:11" ht="12.75">
      <c r="A96" s="20"/>
      <c r="B96" s="20"/>
      <c r="C96" s="21" t="str">
        <f>Source!H117</f>
        <v>шт.</v>
      </c>
      <c r="D96" s="22"/>
      <c r="E96" s="22">
        <f>IF(Source!AF117=0,"-",ROUND(Source!AF117,2))</f>
        <v>17.87</v>
      </c>
      <c r="F96" s="22">
        <f>IF(Source!AE117=0,"-",ROUND(Source!AE117,2))</f>
        <v>8.75</v>
      </c>
      <c r="G96" s="22"/>
      <c r="H96" s="22"/>
      <c r="I96" s="22">
        <f>IF(Source!R117=0,"-",ROUND(Source!R117,2))</f>
        <v>113.75</v>
      </c>
      <c r="J96" s="22">
        <f>IF(Source!AI117=0,"-",ROUND(Source!AI117,0))</f>
        <v>1</v>
      </c>
      <c r="K96" s="22">
        <f>IF(Source!V117=0,"-",ROUND(Source!V117,0))</f>
        <v>10</v>
      </c>
    </row>
    <row r="97" spans="1:11" s="5" customFormat="1" ht="24.75" customHeight="1">
      <c r="A97" s="23"/>
      <c r="B97" s="23"/>
      <c r="C97" s="24" t="str">
        <f>CONCATENATE(" НР ",Source!AT117,"%",IF(Source!X117=0,"",CONCATENATE("=",ROUND(Source!X117,2))),","," СП ",Source!AU117,"%",IF(Source!Y117=0,"",CONCATENATE("=",ROUND(Source!Y117,2))),","," Итого ",IF(Source!Y117+Source!X117+Source!O117=0,"",CONCATENATE("=",ROUND(Source!Y117+Source!X117+Source!O117,2))))</f>
        <v> НР 89%=307,99, СП 48%=166,11, Итого =1545,17</v>
      </c>
      <c r="D97" s="23"/>
      <c r="E97" s="23"/>
      <c r="F97" s="23"/>
      <c r="G97" s="23"/>
      <c r="H97" s="23"/>
      <c r="I97" s="23"/>
      <c r="J97" s="23"/>
      <c r="K97" s="23"/>
    </row>
    <row r="98" spans="1:11" ht="51">
      <c r="A98" s="17" t="str">
        <f>Source!E124</f>
        <v>21</v>
      </c>
      <c r="B98" s="18" t="str">
        <f>Source!F124</f>
        <v>33-04-013-3</v>
      </c>
      <c r="C98" s="18" t="str">
        <f>Source!G124</f>
        <v>Устройство ответвлений от ВЛ 0,38 кВ к зданиям с помощью механизмов при количестве проводов в ответвлении 4</v>
      </c>
      <c r="D98" s="19">
        <f>ROUND(Source!I124,10)</f>
        <v>1</v>
      </c>
      <c r="E98" s="19">
        <f>IF(Source!AB124=0,"-",ROUND(Source!AB124,2))</f>
        <v>152.94</v>
      </c>
      <c r="F98" s="19">
        <f>IF(Source!AD124=0,"-",ROUND(Source!AD124,2))</f>
        <v>115.46</v>
      </c>
      <c r="G98" s="19">
        <f>IF(Source!O124=0,"-",ROUND(Source!O124,2))</f>
        <v>152.94</v>
      </c>
      <c r="H98" s="19">
        <f>IF(Source!S124=0,"-",ROUND(Source!S124,2))</f>
        <v>30.11</v>
      </c>
      <c r="I98" s="19">
        <f>IF(Source!Q124=0,"-",ROUND(Source!Q124,2))</f>
        <v>115.46</v>
      </c>
      <c r="J98" s="19">
        <f>IF(Source!AH124=0,"-",ROUND(Source!AH124,0))</f>
        <v>3</v>
      </c>
      <c r="K98" s="19">
        <f>IF(Source!U124=0,"-",ROUND(Source!U124,0))</f>
        <v>3</v>
      </c>
    </row>
    <row r="99" spans="1:11" ht="12.75">
      <c r="A99" s="20"/>
      <c r="B99" s="20"/>
      <c r="C99" s="21" t="str">
        <f>Source!H124</f>
        <v>шт.</v>
      </c>
      <c r="D99" s="22"/>
      <c r="E99" s="22">
        <f>IF(Source!AF124=0,"-",ROUND(Source!AF124,2))</f>
        <v>30.11</v>
      </c>
      <c r="F99" s="22">
        <f>IF(Source!AE124=0,"-",ROUND(Source!AE124,2))</f>
        <v>16.19</v>
      </c>
      <c r="G99" s="22"/>
      <c r="H99" s="22"/>
      <c r="I99" s="22">
        <f>IF(Source!R124=0,"-",ROUND(Source!R124,2))</f>
        <v>16.19</v>
      </c>
      <c r="J99" s="22">
        <f>IF(Source!AI124=0,"-",ROUND(Source!AI124,0))</f>
        <v>1</v>
      </c>
      <c r="K99" s="22">
        <f>IF(Source!V124=0,"-",ROUND(Source!V124,0))</f>
        <v>1</v>
      </c>
    </row>
    <row r="100" spans="1:11" s="5" customFormat="1" ht="24.75" customHeight="1">
      <c r="A100" s="23"/>
      <c r="B100" s="23"/>
      <c r="C100" s="24" t="str">
        <f>CONCATENATE(" НР ",Source!AT124,"%",IF(Source!X124=0,"",CONCATENATE("=",ROUND(Source!X124,2))),","," СП ",Source!AU124,"%",IF(Source!Y124=0,"",CONCATENATE("=",ROUND(Source!Y124,2))),","," Итого ",IF(Source!Y124+Source!X124+Source!O124=0,"",CONCATENATE("=",ROUND(Source!Y124+Source!X124+Source!O124,2))))</f>
        <v> НР 89%=41,21, СП 48%=22,22, Итого =216,37</v>
      </c>
      <c r="D100" s="23"/>
      <c r="E100" s="23"/>
      <c r="F100" s="23"/>
      <c r="G100" s="23"/>
      <c r="H100" s="23"/>
      <c r="I100" s="23"/>
      <c r="J100" s="23"/>
      <c r="K100" s="23"/>
    </row>
    <row r="101" spans="1:11" ht="25.5">
      <c r="A101" s="17" t="str">
        <f>Source!E131</f>
        <v>22</v>
      </c>
      <c r="B101" s="18" t="str">
        <f>Source!F131</f>
        <v>33-04-005-1</v>
      </c>
      <c r="C101" s="18" t="str">
        <f>Source!G131</f>
        <v>Установка оттяжек одинарных к опорам ВЛ 0,38 кВ</v>
      </c>
      <c r="D101" s="19">
        <f>ROUND(Source!I131,10)</f>
        <v>1</v>
      </c>
      <c r="E101" s="19">
        <f>IF(Source!AB131=0,"-",ROUND(Source!AB131,2))</f>
        <v>15.85</v>
      </c>
      <c r="F101" s="19">
        <f>IF(Source!AD131=0,"-",ROUND(Source!AD131,2))</f>
        <v>5.06</v>
      </c>
      <c r="G101" s="19">
        <f>IF(Source!O131=0,"-",ROUND(Source!O131,2))</f>
        <v>15.85</v>
      </c>
      <c r="H101" s="19">
        <f>IF(Source!S131=0,"-",ROUND(Source!S131,2))</f>
        <v>10.24</v>
      </c>
      <c r="I101" s="19">
        <f>IF(Source!Q131=0,"-",ROUND(Source!Q131,2))</f>
        <v>5.06</v>
      </c>
      <c r="J101" s="19">
        <f>IF(Source!AH131=0,"-",ROUND(Source!AH131,0))</f>
        <v>1</v>
      </c>
      <c r="K101" s="19">
        <f>IF(Source!U131=0,"-",ROUND(Source!U131,0))</f>
        <v>1</v>
      </c>
    </row>
    <row r="102" spans="1:11" ht="12.75">
      <c r="A102" s="20"/>
      <c r="B102" s="20"/>
      <c r="C102" s="21" t="str">
        <f>Source!H131</f>
        <v>шт.</v>
      </c>
      <c r="D102" s="22"/>
      <c r="E102" s="22">
        <f>IF(Source!AF131=0,"-",ROUND(Source!AF131,2))</f>
        <v>10.24</v>
      </c>
      <c r="F102" s="22" t="str">
        <f>IF(Source!AE131=0,"-",ROUND(Source!AE131,2))</f>
        <v>-</v>
      </c>
      <c r="G102" s="22"/>
      <c r="H102" s="22"/>
      <c r="I102" s="22" t="str">
        <f>IF(Source!R131=0,"-",ROUND(Source!R131,2))</f>
        <v>-</v>
      </c>
      <c r="J102" s="22" t="str">
        <f>IF(Source!AI131=0,"-",ROUND(Source!AI131,0))</f>
        <v>-</v>
      </c>
      <c r="K102" s="22" t="str">
        <f>IF(Source!V131=0,"-",ROUND(Source!V131,0))</f>
        <v>-</v>
      </c>
    </row>
    <row r="103" spans="1:11" s="5" customFormat="1" ht="24.75" customHeight="1">
      <c r="A103" s="23"/>
      <c r="B103" s="23"/>
      <c r="C103" s="24" t="str">
        <f>CONCATENATE(" НР ",Source!AT131,"%",IF(Source!X131=0,"",CONCATENATE("=",ROUND(Source!X131,2))),","," СП ",Source!AU131,"%",IF(Source!Y131=0,"",CONCATENATE("=",ROUND(Source!Y131,2))),","," Итого ",IF(Source!Y131+Source!X131+Source!O131=0,"",CONCATENATE("=",ROUND(Source!Y131+Source!X131+Source!O131,2))))</f>
        <v> НР 89%=9,11, СП 48%=4,92, Итого =29,88</v>
      </c>
      <c r="D103" s="23"/>
      <c r="E103" s="23"/>
      <c r="F103" s="23"/>
      <c r="G103" s="23"/>
      <c r="H103" s="23"/>
      <c r="I103" s="23"/>
      <c r="J103" s="23"/>
      <c r="K103" s="23"/>
    </row>
    <row r="104" spans="1:11" ht="127.5">
      <c r="A104" s="17" t="str">
        <f>Source!E135</f>
        <v>23</v>
      </c>
      <c r="B104" s="18" t="str">
        <f>Source!F135</f>
        <v>м08-03-524-11</v>
      </c>
      <c r="C104" s="18" t="str">
        <f>Source!G135</f>
        <v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стене или колонне, на ток: до 250 А</v>
      </c>
      <c r="D104" s="19">
        <f>ROUND(Source!I135,10)</f>
        <v>2</v>
      </c>
      <c r="E104" s="19">
        <f>IF(Source!AB135=0,"-",ROUND(Source!AB135,2))</f>
        <v>209.78</v>
      </c>
      <c r="F104" s="19">
        <f>IF(Source!AD135=0,"-",ROUND(Source!AD135,2))</f>
        <v>4.48</v>
      </c>
      <c r="G104" s="19">
        <f>IF(Source!O135=0,"-",ROUND(Source!O135,2))</f>
        <v>419.56</v>
      </c>
      <c r="H104" s="19">
        <f>IF(Source!S135=0,"-",ROUND(Source!S135,2))</f>
        <v>83.9</v>
      </c>
      <c r="I104" s="19">
        <f>IF(Source!Q135=0,"-",ROUND(Source!Q135,2))</f>
        <v>8.96</v>
      </c>
      <c r="J104" s="19">
        <f>IF(Source!AH135=0,"-",ROUND(Source!AH135,0))</f>
        <v>4</v>
      </c>
      <c r="K104" s="19">
        <f>IF(Source!U135=0,"-",ROUND(Source!U135,0))</f>
        <v>8</v>
      </c>
    </row>
    <row r="105" spans="1:11" ht="12.75">
      <c r="A105" s="20"/>
      <c r="B105" s="20"/>
      <c r="C105" s="21" t="str">
        <f>Source!H135</f>
        <v>шт.</v>
      </c>
      <c r="D105" s="22"/>
      <c r="E105" s="22">
        <f>IF(Source!AF135=0,"-",ROUND(Source!AF135,2))</f>
        <v>41.95</v>
      </c>
      <c r="F105" s="22">
        <f>IF(Source!AE135=0,"-",ROUND(Source!AE135,2))</f>
        <v>0.12</v>
      </c>
      <c r="G105" s="22"/>
      <c r="H105" s="22"/>
      <c r="I105" s="22">
        <f>IF(Source!R135=0,"-",ROUND(Source!R135,2))</f>
        <v>0.24</v>
      </c>
      <c r="J105" s="22">
        <f>IF(Source!AI135=0,"-",ROUND(Source!AI135,0))</f>
        <v>0</v>
      </c>
      <c r="K105" s="22">
        <f>IF(Source!V135=0,"-",ROUND(Source!V135,0))</f>
        <v>0</v>
      </c>
    </row>
    <row r="106" spans="1:11" s="5" customFormat="1" ht="24.75" customHeight="1">
      <c r="A106" s="23"/>
      <c r="B106" s="23"/>
      <c r="C106" s="24" t="str">
        <f>CONCATENATE(" НР ",Source!AT135,"%",IF(Source!X135=0,"",CONCATENATE("=",ROUND(Source!X135,2))),","," СП ",Source!AU135,"%",IF(Source!Y135=0,"",CONCATENATE("=",ROUND(Source!Y135,2))),","," Итого ",IF(Source!Y135+Source!X135+Source!O135=0,"",CONCATENATE("=",ROUND(Source!Y135+Source!X135+Source!O135,2))))</f>
        <v> НР 81%=68,15, СП 52%=43,75, Итого =531,46</v>
      </c>
      <c r="D106" s="23"/>
      <c r="E106" s="23"/>
      <c r="F106" s="23"/>
      <c r="G106" s="23"/>
      <c r="H106" s="23"/>
      <c r="I106" s="23"/>
      <c r="J106" s="23"/>
      <c r="K106" s="23"/>
    </row>
    <row r="107" spans="1:11" ht="51">
      <c r="A107" s="17" t="str">
        <f>Source!E136</f>
        <v>24</v>
      </c>
      <c r="B107" s="18" t="str">
        <f>Source!F136</f>
        <v>м08-02-147-12</v>
      </c>
      <c r="C107" s="18" t="str">
        <f>Source!G136</f>
        <v>Кабель до 35 кВ по установленным конструкциям и лоткам с креплением по всей длине, масса 1 м кабеля: до 3 кг</v>
      </c>
      <c r="D107" s="19">
        <f>ROUND(Source!I136,10)</f>
        <v>0.1</v>
      </c>
      <c r="E107" s="19">
        <f>IF(Source!AB136=0,"-",ROUND(Source!AB136,2))</f>
        <v>1678.13</v>
      </c>
      <c r="F107" s="19">
        <f>IF(Source!AD136=0,"-",ROUND(Source!AD136,2))</f>
        <v>818.49</v>
      </c>
      <c r="G107" s="19">
        <f>IF(Source!O136=0,"-",ROUND(Source!O136,2))</f>
        <v>167.81</v>
      </c>
      <c r="H107" s="19">
        <f>IF(Source!S136=0,"-",ROUND(Source!S136,2))</f>
        <v>25.01</v>
      </c>
      <c r="I107" s="19">
        <f>IF(Source!Q136=0,"-",ROUND(Source!Q136,2))</f>
        <v>81.85</v>
      </c>
      <c r="J107" s="19">
        <f>IF(Source!AH136=0,"-",ROUND(Source!AH136,0))</f>
        <v>26</v>
      </c>
      <c r="K107" s="19">
        <f>IF(Source!U136=0,"-",ROUND(Source!U136,0))</f>
        <v>3</v>
      </c>
    </row>
    <row r="108" spans="1:11" ht="12.75">
      <c r="A108" s="20"/>
      <c r="B108" s="20"/>
      <c r="C108" s="21" t="str">
        <f>Source!H136</f>
        <v>100 М КАБЕЛЯ</v>
      </c>
      <c r="D108" s="22"/>
      <c r="E108" s="22">
        <f>IF(Source!AF136=0,"-",ROUND(Source!AF136,2))</f>
        <v>250.12</v>
      </c>
      <c r="F108" s="22">
        <f>IF(Source!AE136=0,"-",ROUND(Source!AE136,2))</f>
        <v>79.43</v>
      </c>
      <c r="G108" s="22"/>
      <c r="H108" s="22"/>
      <c r="I108" s="22">
        <f>IF(Source!R136=0,"-",ROUND(Source!R136,2))</f>
        <v>7.94</v>
      </c>
      <c r="J108" s="22">
        <f>IF(Source!AI136=0,"-",ROUND(Source!AI136,0))</f>
        <v>7</v>
      </c>
      <c r="K108" s="22">
        <f>IF(Source!V136=0,"-",ROUND(Source!V136,0))</f>
        <v>1</v>
      </c>
    </row>
    <row r="109" spans="1:11" s="5" customFormat="1" ht="24.75" customHeight="1">
      <c r="A109" s="23"/>
      <c r="B109" s="23"/>
      <c r="C109" s="24" t="str">
        <f>CONCATENATE(" НР ",Source!AT136,"%",IF(Source!X136=0,"",CONCATENATE("=",ROUND(Source!X136,2))),","," СП ",Source!AU136,"%",IF(Source!Y136=0,"",CONCATENATE("=",ROUND(Source!Y136,2))),","," Итого ",IF(Source!Y136+Source!X136+Source!O136=0,"",CONCATENATE("=",ROUND(Source!Y136+Source!X136+Source!O136,2))))</f>
        <v> НР 81%=26,69, СП 52%=17,13, Итого =211,63</v>
      </c>
      <c r="D109" s="23"/>
      <c r="E109" s="23"/>
      <c r="F109" s="23"/>
      <c r="G109" s="23"/>
      <c r="H109" s="23"/>
      <c r="I109" s="23"/>
      <c r="J109" s="23"/>
      <c r="K109" s="23"/>
    </row>
    <row r="110" spans="1:11" ht="12.75">
      <c r="A110" s="17" t="str">
        <f>Source!E137</f>
        <v>25</v>
      </c>
      <c r="B110" s="18" t="str">
        <f>Source!F137</f>
        <v>м08-02-305-2</v>
      </c>
      <c r="C110" s="18" t="str">
        <f>Source!G137</f>
        <v>Крюк стенной: одинарный</v>
      </c>
      <c r="D110" s="19">
        <f>ROUND(Source!I137,10)</f>
        <v>1</v>
      </c>
      <c r="E110" s="19">
        <f>IF(Source!AB137=0,"-",ROUND(Source!AB137,2))</f>
        <v>92.42</v>
      </c>
      <c r="F110" s="19">
        <f>IF(Source!AD137=0,"-",ROUND(Source!AD137,2))</f>
        <v>81</v>
      </c>
      <c r="G110" s="19">
        <f>IF(Source!O137=0,"-",ROUND(Source!O137,2))</f>
        <v>92.42</v>
      </c>
      <c r="H110" s="19">
        <f>IF(Source!S137=0,"-",ROUND(Source!S137,2))</f>
        <v>11.2</v>
      </c>
      <c r="I110" s="19">
        <f>IF(Source!Q137=0,"-",ROUND(Source!Q137,2))</f>
        <v>81</v>
      </c>
      <c r="J110" s="19">
        <f>IF(Source!AH137=0,"-",ROUND(Source!AH137,0))</f>
        <v>1</v>
      </c>
      <c r="K110" s="19">
        <f>IF(Source!U137=0,"-",ROUND(Source!U137,0))</f>
        <v>1</v>
      </c>
    </row>
    <row r="111" spans="1:11" ht="12.75">
      <c r="A111" s="20"/>
      <c r="B111" s="20"/>
      <c r="C111" s="21" t="str">
        <f>Source!H137</f>
        <v>шт.</v>
      </c>
      <c r="D111" s="22"/>
      <c r="E111" s="22">
        <f>IF(Source!AF137=0,"-",ROUND(Source!AF137,2))</f>
        <v>11.2</v>
      </c>
      <c r="F111" s="22">
        <f>IF(Source!AE137=0,"-",ROUND(Source!AE137,2))</f>
        <v>6.86</v>
      </c>
      <c r="G111" s="22"/>
      <c r="H111" s="22"/>
      <c r="I111" s="22">
        <f>IF(Source!R137=0,"-",ROUND(Source!R137,2))</f>
        <v>6.86</v>
      </c>
      <c r="J111" s="22">
        <f>IF(Source!AI137=0,"-",ROUND(Source!AI137,0))</f>
        <v>1</v>
      </c>
      <c r="K111" s="22">
        <f>IF(Source!V137=0,"-",ROUND(Source!V137,0))</f>
        <v>1</v>
      </c>
    </row>
    <row r="112" spans="1:11" s="5" customFormat="1" ht="24.75" customHeight="1">
      <c r="A112" s="23"/>
      <c r="B112" s="23"/>
      <c r="C112" s="24" t="str">
        <f>CONCATENATE(" НР ",Source!AT137,"%",IF(Source!X137=0,"",CONCATENATE("=",ROUND(Source!X137,2))),","," СП ",Source!AU137,"%",IF(Source!Y137=0,"",CONCATENATE("=",ROUND(Source!Y137,2))),","," Итого ",IF(Source!Y137+Source!X137+Source!O137=0,"",CONCATENATE("=",ROUND(Source!Y137+Source!X137+Source!O137,2))))</f>
        <v> НР 81%=14,63, СП 52%=9,39, Итого =116,44</v>
      </c>
      <c r="D112" s="23"/>
      <c r="E112" s="23"/>
      <c r="F112" s="23"/>
      <c r="G112" s="23"/>
      <c r="H112" s="23"/>
      <c r="I112" s="23"/>
      <c r="J112" s="23"/>
      <c r="K112" s="23"/>
    </row>
    <row r="113" spans="1:11" ht="12.75">
      <c r="A113" s="17" t="str">
        <f>Source!E138</f>
        <v>26</v>
      </c>
      <c r="B113" s="18" t="str">
        <f>Source!F138</f>
        <v>м08-02-366-6</v>
      </c>
      <c r="C113" s="18" t="str">
        <f>Source!G138</f>
        <v>Монтаж узла крепления на опоре</v>
      </c>
      <c r="D113" s="19">
        <f>ROUND(Source!I138,10)</f>
        <v>23</v>
      </c>
      <c r="E113" s="19">
        <f>IF(Source!AB138=0,"-",ROUND(Source!AB138,2))</f>
        <v>74.49</v>
      </c>
      <c r="F113" s="19">
        <f>IF(Source!AD138=0,"-",ROUND(Source!AD138,2))</f>
        <v>57.62</v>
      </c>
      <c r="G113" s="19">
        <f>IF(Source!O138=0,"-",ROUND(Source!O138,2))</f>
        <v>1713.27</v>
      </c>
      <c r="H113" s="19">
        <f>IF(Source!S138=0,"-",ROUND(Source!S138,2))</f>
        <v>271.63</v>
      </c>
      <c r="I113" s="19">
        <f>IF(Source!Q138=0,"-",ROUND(Source!Q138,2))</f>
        <v>1325.26</v>
      </c>
      <c r="J113" s="19">
        <f>IF(Source!AH138=0,"-",ROUND(Source!AH138,0))</f>
        <v>1</v>
      </c>
      <c r="K113" s="19">
        <f>IF(Source!U138=0,"-",ROUND(Source!U138,0))</f>
        <v>28</v>
      </c>
    </row>
    <row r="114" spans="1:11" ht="12.75">
      <c r="A114" s="20"/>
      <c r="B114" s="20"/>
      <c r="C114" s="21" t="str">
        <f>Source!H138</f>
        <v>шт.</v>
      </c>
      <c r="D114" s="22"/>
      <c r="E114" s="22">
        <f>IF(Source!AF138=0,"-",ROUND(Source!AF138,2))</f>
        <v>11.81</v>
      </c>
      <c r="F114" s="22">
        <f>IF(Source!AE138=0,"-",ROUND(Source!AE138,2))</f>
        <v>6.03</v>
      </c>
      <c r="G114" s="22"/>
      <c r="H114" s="22"/>
      <c r="I114" s="22">
        <f>IF(Source!R138=0,"-",ROUND(Source!R138,2))</f>
        <v>138.69</v>
      </c>
      <c r="J114" s="22">
        <f>IF(Source!AI138=0,"-",ROUND(Source!AI138,0))</f>
        <v>1</v>
      </c>
      <c r="K114" s="22">
        <f>IF(Source!V138=0,"-",ROUND(Source!V138,0))</f>
        <v>12</v>
      </c>
    </row>
    <row r="115" spans="1:11" s="5" customFormat="1" ht="24.75" customHeight="1">
      <c r="A115" s="23"/>
      <c r="B115" s="23"/>
      <c r="C115" s="24" t="str">
        <f>CONCATENATE(" НР ",Source!AT138,"%",IF(Source!X138=0,"",CONCATENATE("=",ROUND(Source!X138,2))),","," СП ",Source!AU138,"%",IF(Source!Y138=0,"",CONCATENATE("=",ROUND(Source!Y138,2))),","," Итого ",IF(Source!Y138+Source!X138+Source!O138=0,"",CONCATENATE("=",ROUND(Source!Y138+Source!X138+Source!O138,2))))</f>
        <v> НР 81%=332,36, СП 52%=213,37, Итого =2259</v>
      </c>
      <c r="D115" s="23"/>
      <c r="E115" s="23"/>
      <c r="F115" s="23"/>
      <c r="G115" s="23"/>
      <c r="H115" s="23"/>
      <c r="I115" s="23"/>
      <c r="J115" s="23"/>
      <c r="K115" s="23"/>
    </row>
    <row r="116" spans="1:11" ht="25.5">
      <c r="A116" s="17" t="str">
        <f>Source!E139</f>
        <v>27</v>
      </c>
      <c r="B116" s="18" t="str">
        <f>Source!F139</f>
        <v>м08-01-087-3</v>
      </c>
      <c r="C116" s="18" t="str">
        <f>Source!G139</f>
        <v>Металлические конструкции            (трубастойка)</v>
      </c>
      <c r="D116" s="19">
        <f>ROUND(Source!I139,10)</f>
        <v>0.02</v>
      </c>
      <c r="E116" s="19">
        <f>IF(Source!AB139=0,"-",ROUND(Source!AB139,2))</f>
        <v>10925.56</v>
      </c>
      <c r="F116" s="19">
        <f>IF(Source!AD139=0,"-",ROUND(Source!AD139,2))</f>
        <v>546.7</v>
      </c>
      <c r="G116" s="19">
        <f>IF(Source!O139=0,"-",ROUND(Source!O139,2))</f>
        <v>218.51</v>
      </c>
      <c r="H116" s="19">
        <f>IF(Source!S139=0,"-",ROUND(Source!S139,2))</f>
        <v>11.97</v>
      </c>
      <c r="I116" s="19">
        <f>IF(Source!Q139=0,"-",ROUND(Source!Q139,2))</f>
        <v>10.93</v>
      </c>
      <c r="J116" s="19">
        <f>IF(Source!AH139=0,"-",ROUND(Source!AH139,0))</f>
        <v>62</v>
      </c>
      <c r="K116" s="19">
        <f>IF(Source!U139=0,"-",ROUND(Source!U139,0))</f>
        <v>1</v>
      </c>
    </row>
    <row r="117" spans="1:11" ht="12.75">
      <c r="A117" s="20"/>
      <c r="B117" s="20"/>
      <c r="C117" s="21" t="str">
        <f>Source!H139</f>
        <v>т</v>
      </c>
      <c r="D117" s="22"/>
      <c r="E117" s="22">
        <f>IF(Source!AF139=0,"-",ROUND(Source!AF139,2))</f>
        <v>598.36</v>
      </c>
      <c r="F117" s="22">
        <f>IF(Source!AE139=0,"-",ROUND(Source!AE139,2))</f>
        <v>20.57</v>
      </c>
      <c r="G117" s="22"/>
      <c r="H117" s="22"/>
      <c r="I117" s="22">
        <f>IF(Source!R139=0,"-",ROUND(Source!R139,2))</f>
        <v>0.41</v>
      </c>
      <c r="J117" s="22">
        <f>IF(Source!AI139=0,"-",ROUND(Source!AI139,0))</f>
        <v>2</v>
      </c>
      <c r="K117" s="22">
        <f>IF(Source!V139=0,"-",ROUND(Source!V139,0))</f>
        <v>0</v>
      </c>
    </row>
    <row r="118" spans="1:11" s="5" customFormat="1" ht="24.75" customHeight="1">
      <c r="A118" s="23"/>
      <c r="B118" s="23"/>
      <c r="C118" s="24" t="str">
        <f>CONCATENATE(" НР ",Source!AT139,"%",IF(Source!X139=0,"",CONCATENATE("=",ROUND(Source!X139,2))),","," СП ",Source!AU139,"%",IF(Source!Y139=0,"",CONCATENATE("=",ROUND(Source!Y139,2))),","," Итого ",IF(Source!Y139+Source!X139+Source!O139=0,"",CONCATENATE("=",ROUND(Source!Y139+Source!X139+Source!O139,2))))</f>
        <v> НР 81%=10,03, СП 52%=6,44, Итого =234,98</v>
      </c>
      <c r="D118" s="23"/>
      <c r="E118" s="23"/>
      <c r="F118" s="23"/>
      <c r="G118" s="23"/>
      <c r="H118" s="23"/>
      <c r="I118" s="23"/>
      <c r="J118" s="23"/>
      <c r="K118" s="23"/>
    </row>
    <row r="119" spans="1:11" ht="51">
      <c r="A119" s="17" t="str">
        <f>Source!E140</f>
        <v>28</v>
      </c>
      <c r="B119" s="18" t="str">
        <f>Source!F140</f>
        <v>м08-02-409-2</v>
      </c>
      <c r="C119" s="18" t="str">
        <f>Source!G140</f>
        <v>Труба винипластовая по установленным конструкциям, по стенам и колоннам с креплением скобами, диаметр: до 50 мм</v>
      </c>
      <c r="D119" s="19">
        <f>ROUND(Source!I140,10)</f>
        <v>0.1</v>
      </c>
      <c r="E119" s="19">
        <f>IF(Source!AB140=0,"-",ROUND(Source!AB140,2))</f>
        <v>2574.08</v>
      </c>
      <c r="F119" s="19">
        <f>IF(Source!AD140=0,"-",ROUND(Source!AD140,2))</f>
        <v>888.16</v>
      </c>
      <c r="G119" s="19">
        <f>IF(Source!O140=0,"-",ROUND(Source!O140,2))</f>
        <v>257.42</v>
      </c>
      <c r="H119" s="19">
        <f>IF(Source!S140=0,"-",ROUND(Source!S140,2))</f>
        <v>32.34</v>
      </c>
      <c r="I119" s="19">
        <f>IF(Source!Q140=0,"-",ROUND(Source!Q140,2))</f>
        <v>88.82</v>
      </c>
      <c r="J119" s="19">
        <f>IF(Source!AH140=0,"-",ROUND(Source!AH140,0))</f>
        <v>34</v>
      </c>
      <c r="K119" s="19">
        <f>IF(Source!U140=0,"-",ROUND(Source!U140,0))</f>
        <v>3</v>
      </c>
    </row>
    <row r="120" spans="1:11" ht="12.75">
      <c r="A120" s="20"/>
      <c r="B120" s="20"/>
      <c r="C120" s="21" t="str">
        <f>Source!H140</f>
        <v>100 м</v>
      </c>
      <c r="D120" s="22"/>
      <c r="E120" s="22">
        <f>IF(Source!AF140=0,"-",ROUND(Source!AF140,2))</f>
        <v>323.36</v>
      </c>
      <c r="F120" s="22">
        <f>IF(Source!AE140=0,"-",ROUND(Source!AE140,2))</f>
        <v>281.67</v>
      </c>
      <c r="G120" s="22"/>
      <c r="H120" s="22"/>
      <c r="I120" s="22">
        <f>IF(Source!R140=0,"-",ROUND(Source!R140,2))</f>
        <v>28.17</v>
      </c>
      <c r="J120" s="22">
        <f>IF(Source!AI140=0,"-",ROUND(Source!AI140,0))</f>
        <v>24</v>
      </c>
      <c r="K120" s="22">
        <f>IF(Source!V140=0,"-",ROUND(Source!V140,0))</f>
        <v>2</v>
      </c>
    </row>
    <row r="121" spans="1:11" s="5" customFormat="1" ht="24.75" customHeight="1">
      <c r="A121" s="23"/>
      <c r="B121" s="23"/>
      <c r="C121" s="24" t="str">
        <f>CONCATENATE(" НР ",Source!AT140,"%",IF(Source!X140=0,"",CONCATENATE("=",ROUND(Source!X140,2))),","," СП ",Source!AU140,"%",IF(Source!Y140=0,"",CONCATENATE("=",ROUND(Source!Y140,2))),","," Итого ",IF(Source!Y140+Source!X140+Source!O140=0,"",CONCATENATE("=",ROUND(Source!Y140+Source!X140+Source!O140,2))))</f>
        <v> НР 81%=49,01, СП 52%=31,47, Итого =337,9</v>
      </c>
      <c r="D121" s="23"/>
      <c r="E121" s="23"/>
      <c r="F121" s="23"/>
      <c r="G121" s="23"/>
      <c r="H121" s="23"/>
      <c r="I121" s="23"/>
      <c r="J121" s="23"/>
      <c r="K121" s="23"/>
    </row>
    <row r="122" spans="1:11" ht="12.75">
      <c r="A122" s="16"/>
      <c r="K122" s="25"/>
    </row>
    <row r="123" spans="1:11" ht="14.25">
      <c r="A123" s="28"/>
      <c r="B123" s="26" t="s">
        <v>679</v>
      </c>
      <c r="C123" s="8"/>
      <c r="D123" s="8"/>
      <c r="E123" s="8"/>
      <c r="F123" s="8"/>
      <c r="G123" s="8">
        <f>IF(Source!O142=0,"-",ROUND(Source!O142,2))</f>
        <v>9975.58</v>
      </c>
      <c r="H123" s="8">
        <f>IF(Source!S142=0,"-",ROUND(Source!S142,2))</f>
        <v>2110.69</v>
      </c>
      <c r="I123" s="27">
        <f>IF(Source!Q142=0,"-",ROUND(Source!Q142,2))</f>
        <v>6015.95</v>
      </c>
      <c r="J123" s="8"/>
      <c r="K123" s="29">
        <f>IF(Source!U142=0,"-",ROUND(Source!U142,0))</f>
        <v>233</v>
      </c>
    </row>
    <row r="124" spans="1:11" ht="14.25">
      <c r="A124" s="28"/>
      <c r="B124" s="6"/>
      <c r="C124" s="8"/>
      <c r="D124" s="8"/>
      <c r="E124" s="8"/>
      <c r="F124" s="8"/>
      <c r="G124" s="8"/>
      <c r="H124" s="8"/>
      <c r="I124" s="8">
        <f>IF(Source!R142=0,"-",ROUND(Source!R142,2))</f>
        <v>650.61</v>
      </c>
      <c r="J124" s="8"/>
      <c r="K124" s="30">
        <f>IF(Source!V142=0,"-",ROUND(Source!V142,0))</f>
        <v>55</v>
      </c>
    </row>
    <row r="125" spans="1:11" ht="12.75">
      <c r="A125" s="13"/>
      <c r="K125" s="14"/>
    </row>
    <row r="126" spans="1:11" ht="12.75">
      <c r="A126" s="13"/>
      <c r="B126" s="4" t="str">
        <f>Source!H157</f>
        <v>Индекс к эксплуатации машин и механизмов</v>
      </c>
      <c r="F126" s="4">
        <f>ROUND(Source!F157,2)</f>
        <v>5.33</v>
      </c>
      <c r="K126" s="14"/>
    </row>
    <row r="127" spans="1:11" ht="12.75">
      <c r="A127" s="13"/>
      <c r="B127" s="4" t="str">
        <f>Source!H158</f>
        <v>Индекс к материалам</v>
      </c>
      <c r="F127" s="4">
        <f>ROUND(Source!F158,2)</f>
        <v>5.4</v>
      </c>
      <c r="K127" s="14"/>
    </row>
    <row r="128" spans="1:11" ht="12.75">
      <c r="A128" s="13"/>
      <c r="B128" s="4" t="str">
        <f>Source!H159</f>
        <v>Индекс к основной заработной плате</v>
      </c>
      <c r="F128" s="4">
        <f>ROUND(Source!F159,2)</f>
        <v>10.25</v>
      </c>
      <c r="K128" s="14"/>
    </row>
    <row r="129" spans="1:11" ht="12.75">
      <c r="A129" s="13"/>
      <c r="B129" s="4" t="str">
        <f>Source!H160</f>
        <v>Эксплуатация машин с учетом индекса, руб.</v>
      </c>
      <c r="F129" s="4">
        <f>ROUND(Source!F160,2)</f>
        <v>32065.01</v>
      </c>
      <c r="K129" s="14"/>
    </row>
    <row r="130" spans="1:11" ht="12.75">
      <c r="A130" s="13"/>
      <c r="B130" s="4" t="str">
        <f>Source!H161</f>
        <v>Стоимость материалов с учетом индекса, руб.</v>
      </c>
      <c r="F130" s="4">
        <f>ROUND(Source!F161,2)</f>
        <v>9984.28</v>
      </c>
      <c r="K130" s="14"/>
    </row>
    <row r="131" spans="1:11" ht="12.75">
      <c r="A131" s="13"/>
      <c r="B131" s="4" t="str">
        <f>Source!H162</f>
        <v>Зарплата машинистов с учетом индекса, руб.</v>
      </c>
      <c r="F131" s="4">
        <f>ROUND(Source!F162,2)</f>
        <v>6668.75</v>
      </c>
      <c r="K131" s="14"/>
    </row>
    <row r="132" spans="1:11" ht="12.75">
      <c r="A132" s="13"/>
      <c r="B132" s="4" t="str">
        <f>Source!H163</f>
        <v>Основная зарплата рабочих с учетом индекса, руб.</v>
      </c>
      <c r="F132" s="4">
        <f>ROUND(Source!F163,2)</f>
        <v>21634.57</v>
      </c>
      <c r="K132" s="14"/>
    </row>
    <row r="133" spans="1:11" ht="12.75">
      <c r="A133" s="13"/>
      <c r="B133" s="4" t="str">
        <f>Source!H164</f>
        <v>Прямые затраты с учетом индекса, руб.</v>
      </c>
      <c r="F133" s="4">
        <f>ROUND(Source!F164,2)</f>
        <v>63683.86</v>
      </c>
      <c r="K133" s="14"/>
    </row>
    <row r="134" spans="1:11" ht="12.75">
      <c r="A134" s="13"/>
      <c r="B134" s="4" t="str">
        <f>Source!H165</f>
        <v>Накладные расходы с учетом индекса, руб.</v>
      </c>
      <c r="F134" s="4">
        <f>ROUND(Source!F165,2)</f>
        <v>24628.39</v>
      </c>
      <c r="K134" s="14"/>
    </row>
    <row r="135" spans="1:11" ht="12.75">
      <c r="A135" s="13"/>
      <c r="B135" s="4" t="str">
        <f>Source!H166</f>
        <v>Сметная прибыль с учетом индекса, руб.</v>
      </c>
      <c r="F135" s="4">
        <f>ROUND(Source!F166,2)</f>
        <v>13866.2</v>
      </c>
      <c r="K135" s="14"/>
    </row>
    <row r="136" spans="1:11" ht="12.75">
      <c r="A136" s="13"/>
      <c r="B136" s="4" t="str">
        <f>Source!H167</f>
        <v>ИТОГО ПО СМЕТЕ, руб.</v>
      </c>
      <c r="F136" s="4">
        <f>ROUND(Source!F167,2)</f>
        <v>102178.45</v>
      </c>
      <c r="K136" s="14"/>
    </row>
    <row r="137" spans="1:11" ht="12.75">
      <c r="A137" s="13"/>
      <c r="B137" s="4" t="str">
        <f>Source!H177</f>
        <v>Итого со всеми накрутками</v>
      </c>
      <c r="F137" s="4">
        <f>ROUND(Source!F177,2)</f>
        <v>102178.45</v>
      </c>
      <c r="K137" s="14"/>
    </row>
    <row r="138" spans="1:11" ht="12.75">
      <c r="A138" s="13"/>
      <c r="K138" s="14"/>
    </row>
    <row r="139" spans="1:11" s="9" customFormat="1" ht="15.75">
      <c r="A139" s="31"/>
      <c r="C139" s="10" t="s">
        <v>678</v>
      </c>
      <c r="D139" s="9" t="str">
        <f>Source!G179</f>
        <v>Пуско-наладочные работы</v>
      </c>
      <c r="K139" s="32"/>
    </row>
    <row r="140" spans="1:11" ht="6" customHeight="1">
      <c r="A140" s="13"/>
      <c r="K140" s="14"/>
    </row>
    <row r="141" spans="1:11" ht="114.75">
      <c r="A141" s="17" t="str">
        <f>Source!E183</f>
        <v>29</v>
      </c>
      <c r="B141" s="18" t="str">
        <f>Source!F183</f>
        <v>п01-11-028-1</v>
      </c>
      <c r="C141" s="18" t="str">
        <f>Source!G183</f>
        <v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v>
      </c>
      <c r="D141" s="19">
        <f>ROUND(Source!I183,10)</f>
        <v>1</v>
      </c>
      <c r="E141" s="19">
        <f>IF(Source!AB183=0,"-",ROUND(Source!AB183,2))</f>
        <v>5.12</v>
      </c>
      <c r="F141" s="19" t="str">
        <f>IF(Source!AD183=0,"-",ROUND(Source!AD183,2))</f>
        <v>-</v>
      </c>
      <c r="G141" s="19">
        <f>IF(Source!O183=0,"-",ROUND(Source!O183,2))</f>
        <v>5.12</v>
      </c>
      <c r="H141" s="19">
        <f>IF(Source!S183=0,"-",ROUND(Source!S183,2))</f>
        <v>5.12</v>
      </c>
      <c r="I141" s="19" t="str">
        <f>IF(Source!Q183=0,"-",ROUND(Source!Q183,2))</f>
        <v>-</v>
      </c>
      <c r="J141" s="19">
        <f>IF(Source!AH183=0,"-",ROUND(Source!AH183,0))</f>
        <v>0</v>
      </c>
      <c r="K141" s="19">
        <f>IF(Source!U183=0,"-",ROUND(Source!U183,0))</f>
        <v>0</v>
      </c>
    </row>
    <row r="142" spans="1:11" ht="12.75">
      <c r="A142" s="34"/>
      <c r="B142" s="34"/>
      <c r="C142" s="35" t="str">
        <f>Source!H183</f>
        <v>линия</v>
      </c>
      <c r="D142" s="36"/>
      <c r="E142" s="36">
        <f>IF(Source!AF183=0,"-",ROUND(Source!AF183,2))</f>
        <v>5.12</v>
      </c>
      <c r="F142" s="36" t="str">
        <f>IF(Source!AE183=0,"-",ROUND(Source!AE183,2))</f>
        <v>-</v>
      </c>
      <c r="G142" s="36"/>
      <c r="H142" s="36"/>
      <c r="I142" s="36" t="str">
        <f>IF(Source!R183=0,"-",ROUND(Source!R183,2))</f>
        <v>-</v>
      </c>
      <c r="J142" s="36" t="str">
        <f>IF(Source!AI183=0,"-",ROUND(Source!AI183,0))</f>
        <v>-</v>
      </c>
      <c r="K142" s="36" t="str">
        <f>IF(Source!V183=0,"-",ROUND(Source!V183,0))</f>
        <v>-</v>
      </c>
    </row>
    <row r="143" spans="1:11" ht="25.5">
      <c r="A143" s="17" t="str">
        <f>Source!E184</f>
        <v>30</v>
      </c>
      <c r="B143" s="18" t="str">
        <f>Source!F184</f>
        <v>п01-11-010-1</v>
      </c>
      <c r="C143" s="18" t="str">
        <f>Source!G184</f>
        <v>Измерение сопротивления растеканию тока: заземлителя</v>
      </c>
      <c r="D143" s="19">
        <f>ROUND(Source!I184,10)</f>
        <v>11</v>
      </c>
      <c r="E143" s="19">
        <f>IF(Source!AB184=0,"-",ROUND(Source!AB184,2))</f>
        <v>19.21</v>
      </c>
      <c r="F143" s="19" t="str">
        <f>IF(Source!AD184=0,"-",ROUND(Source!AD184,2))</f>
        <v>-</v>
      </c>
      <c r="G143" s="19">
        <f>IF(Source!O184=0,"-",ROUND(Source!O184,2))</f>
        <v>211.31</v>
      </c>
      <c r="H143" s="19">
        <f>IF(Source!S184=0,"-",ROUND(Source!S184,2))</f>
        <v>211.31</v>
      </c>
      <c r="I143" s="19" t="str">
        <f>IF(Source!Q184=0,"-",ROUND(Source!Q184,2))</f>
        <v>-</v>
      </c>
      <c r="J143" s="19">
        <f>IF(Source!AH184=0,"-",ROUND(Source!AH184,0))</f>
        <v>2</v>
      </c>
      <c r="K143" s="19">
        <f>IF(Source!U184=0,"-",ROUND(Source!U184,0))</f>
        <v>17</v>
      </c>
    </row>
    <row r="144" spans="1:11" ht="12.75">
      <c r="A144" s="34"/>
      <c r="B144" s="34"/>
      <c r="C144" s="35" t="str">
        <f>Source!H184</f>
        <v>измерение</v>
      </c>
      <c r="D144" s="36"/>
      <c r="E144" s="36">
        <f>IF(Source!AF184=0,"-",ROUND(Source!AF184,2))</f>
        <v>19.21</v>
      </c>
      <c r="F144" s="36" t="str">
        <f>IF(Source!AE184=0,"-",ROUND(Source!AE184,2))</f>
        <v>-</v>
      </c>
      <c r="G144" s="36"/>
      <c r="H144" s="36"/>
      <c r="I144" s="36" t="str">
        <f>IF(Source!R184=0,"-",ROUND(Source!R184,2))</f>
        <v>-</v>
      </c>
      <c r="J144" s="36" t="str">
        <f>IF(Source!AI184=0,"-",ROUND(Source!AI184,0))</f>
        <v>-</v>
      </c>
      <c r="K144" s="36" t="str">
        <f>IF(Source!V184=0,"-",ROUND(Source!V184,0))</f>
        <v>-</v>
      </c>
    </row>
    <row r="145" spans="1:11" ht="38.25">
      <c r="A145" s="17" t="str">
        <f>Source!E185</f>
        <v>31</v>
      </c>
      <c r="B145" s="18" t="str">
        <f>Source!F185</f>
        <v>п01-11-011-1</v>
      </c>
      <c r="C145" s="18" t="str">
        <f>Source!G185</f>
        <v>Проверка наличия цепи между заземлителями и заземленными элементами</v>
      </c>
      <c r="D145" s="19">
        <f>ROUND(Source!I185,10)</f>
        <v>0.22</v>
      </c>
      <c r="E145" s="19">
        <f>IF(Source!AB185=0,"-",ROUND(Source!AB185,2))</f>
        <v>204.88</v>
      </c>
      <c r="F145" s="19" t="str">
        <f>IF(Source!AD185=0,"-",ROUND(Source!AD185,2))</f>
        <v>-</v>
      </c>
      <c r="G145" s="19">
        <f>IF(Source!O185=0,"-",ROUND(Source!O185,2))</f>
        <v>45.07</v>
      </c>
      <c r="H145" s="19">
        <f>IF(Source!S185=0,"-",ROUND(Source!S185,2))</f>
        <v>45.07</v>
      </c>
      <c r="I145" s="19" t="str">
        <f>IF(Source!Q185=0,"-",ROUND(Source!Q185,2))</f>
        <v>-</v>
      </c>
      <c r="J145" s="19">
        <f>IF(Source!AH185=0,"-",ROUND(Source!AH185,0))</f>
        <v>16</v>
      </c>
      <c r="K145" s="19">
        <f>IF(Source!U185=0,"-",ROUND(Source!U185,0))</f>
        <v>4</v>
      </c>
    </row>
    <row r="146" spans="1:11" ht="12.75">
      <c r="A146" s="34"/>
      <c r="B146" s="34"/>
      <c r="C146" s="35" t="str">
        <f>Source!H185</f>
        <v>100точек</v>
      </c>
      <c r="D146" s="36"/>
      <c r="E146" s="36">
        <f>IF(Source!AF185=0,"-",ROUND(Source!AF185,2))</f>
        <v>204.88</v>
      </c>
      <c r="F146" s="36" t="str">
        <f>IF(Source!AE185=0,"-",ROUND(Source!AE185,2))</f>
        <v>-</v>
      </c>
      <c r="G146" s="36"/>
      <c r="H146" s="36"/>
      <c r="I146" s="36" t="str">
        <f>IF(Source!R185=0,"-",ROUND(Source!R185,2))</f>
        <v>-</v>
      </c>
      <c r="J146" s="36" t="str">
        <f>IF(Source!AI185=0,"-",ROUND(Source!AI185,0))</f>
        <v>-</v>
      </c>
      <c r="K146" s="36" t="str">
        <f>IF(Source!V185=0,"-",ROUND(Source!V185,0))</f>
        <v>-</v>
      </c>
    </row>
    <row r="147" spans="1:11" ht="38.25">
      <c r="A147" s="17" t="str">
        <f>Source!E186</f>
        <v>32</v>
      </c>
      <c r="B147" s="18" t="str">
        <f>Source!F186</f>
        <v>п01-11-024-1</v>
      </c>
      <c r="C147" s="18" t="str">
        <f>Source!G186</f>
        <v>Фазировка электрической линии или трансформатора с сетью напряжением: до 1 кВ</v>
      </c>
      <c r="D147" s="19">
        <f>ROUND(Source!I186,10)</f>
        <v>2</v>
      </c>
      <c r="E147" s="19">
        <f>IF(Source!AB186=0,"-",ROUND(Source!AB186,2))</f>
        <v>12.81</v>
      </c>
      <c r="F147" s="19" t="str">
        <f>IF(Source!AD186=0,"-",ROUND(Source!AD186,2))</f>
        <v>-</v>
      </c>
      <c r="G147" s="19">
        <f>IF(Source!O186=0,"-",ROUND(Source!O186,2))</f>
        <v>25.62</v>
      </c>
      <c r="H147" s="19">
        <f>IF(Source!S186=0,"-",ROUND(Source!S186,2))</f>
        <v>25.62</v>
      </c>
      <c r="I147" s="19" t="str">
        <f>IF(Source!Q186=0,"-",ROUND(Source!Q186,2))</f>
        <v>-</v>
      </c>
      <c r="J147" s="19">
        <f>IF(Source!AH186=0,"-",ROUND(Source!AH186,0))</f>
        <v>1</v>
      </c>
      <c r="K147" s="19">
        <f>IF(Source!U186=0,"-",ROUND(Source!U186,0))</f>
        <v>2</v>
      </c>
    </row>
    <row r="148" spans="1:11" ht="12.75">
      <c r="A148" s="34"/>
      <c r="B148" s="34"/>
      <c r="C148" s="35" t="str">
        <f>Source!H186</f>
        <v>фазировка</v>
      </c>
      <c r="D148" s="36"/>
      <c r="E148" s="36">
        <f>IF(Source!AF186=0,"-",ROUND(Source!AF186,2))</f>
        <v>12.81</v>
      </c>
      <c r="F148" s="36" t="str">
        <f>IF(Source!AE186=0,"-",ROUND(Source!AE186,2))</f>
        <v>-</v>
      </c>
      <c r="G148" s="36"/>
      <c r="H148" s="36"/>
      <c r="I148" s="36" t="str">
        <f>IF(Source!R186=0,"-",ROUND(Source!R186,2))</f>
        <v>-</v>
      </c>
      <c r="J148" s="36" t="str">
        <f>IF(Source!AI186=0,"-",ROUND(Source!AI186,0))</f>
        <v>-</v>
      </c>
      <c r="K148" s="36" t="str">
        <f>IF(Source!V186=0,"-",ROUND(Source!V186,0))</f>
        <v>-</v>
      </c>
    </row>
    <row r="149" spans="1:11" ht="25.5">
      <c r="A149" s="17" t="str">
        <f>Source!E187</f>
        <v>33</v>
      </c>
      <c r="B149" s="18" t="str">
        <f>Source!F187</f>
        <v>п01-11-013-1</v>
      </c>
      <c r="C149" s="18" t="str">
        <f>Source!G187</f>
        <v>Замер полного сопротивления цепи «фаза-нуль»</v>
      </c>
      <c r="D149" s="19">
        <f>ROUND(Source!I187,10)</f>
        <v>1</v>
      </c>
      <c r="E149" s="19">
        <f>IF(Source!AB187=0,"-",ROUND(Source!AB187,2))</f>
        <v>19.21</v>
      </c>
      <c r="F149" s="19" t="str">
        <f>IF(Source!AD187=0,"-",ROUND(Source!AD187,2))</f>
        <v>-</v>
      </c>
      <c r="G149" s="19">
        <f>IF(Source!O187=0,"-",ROUND(Source!O187,2))</f>
        <v>19.21</v>
      </c>
      <c r="H149" s="19">
        <f>IF(Source!S187=0,"-",ROUND(Source!S187,2))</f>
        <v>19.21</v>
      </c>
      <c r="I149" s="19" t="str">
        <f>IF(Source!Q187=0,"-",ROUND(Source!Q187,2))</f>
        <v>-</v>
      </c>
      <c r="J149" s="19">
        <f>IF(Source!AH187=0,"-",ROUND(Source!AH187,0))</f>
        <v>2</v>
      </c>
      <c r="K149" s="19">
        <f>IF(Source!U187=0,"-",ROUND(Source!U187,0))</f>
        <v>2</v>
      </c>
    </row>
    <row r="150" spans="1:11" ht="12.75">
      <c r="A150" s="34"/>
      <c r="B150" s="34"/>
      <c r="C150" s="35" t="str">
        <f>Source!H187</f>
        <v>токоприемник</v>
      </c>
      <c r="D150" s="36"/>
      <c r="E150" s="36">
        <f>IF(Source!AF187=0,"-",ROUND(Source!AF187,2))</f>
        <v>19.21</v>
      </c>
      <c r="F150" s="36" t="str">
        <f>IF(Source!AE187=0,"-",ROUND(Source!AE187,2))</f>
        <v>-</v>
      </c>
      <c r="G150" s="36"/>
      <c r="H150" s="36"/>
      <c r="I150" s="36" t="str">
        <f>IF(Source!R187=0,"-",ROUND(Source!R187,2))</f>
        <v>-</v>
      </c>
      <c r="J150" s="36" t="str">
        <f>IF(Source!AI187=0,"-",ROUND(Source!AI187,0))</f>
        <v>-</v>
      </c>
      <c r="K150" s="36" t="str">
        <f>IF(Source!V187=0,"-",ROUND(Source!V187,0))</f>
        <v>-</v>
      </c>
    </row>
    <row r="151" spans="1:11" ht="12.75">
      <c r="A151" s="16"/>
      <c r="K151" s="25"/>
    </row>
    <row r="152" spans="1:11" ht="14.25">
      <c r="A152" s="28"/>
      <c r="B152" s="26" t="s">
        <v>679</v>
      </c>
      <c r="C152" s="8"/>
      <c r="D152" s="8"/>
      <c r="E152" s="8"/>
      <c r="F152" s="8"/>
      <c r="G152" s="8">
        <f>IF(Source!O189=0,"-",ROUND(Source!O189,2))</f>
        <v>306.33</v>
      </c>
      <c r="H152" s="8">
        <f>IF(Source!S189=0,"-",ROUND(Source!S189,2))</f>
        <v>306.33</v>
      </c>
      <c r="I152" s="27" t="str">
        <f>IF(Source!Q189=0,"-",ROUND(Source!Q189,2))</f>
        <v>-</v>
      </c>
      <c r="J152" s="8"/>
      <c r="K152" s="29">
        <f>IF(Source!U189=0,"-",ROUND(Source!U189,0))</f>
        <v>24</v>
      </c>
    </row>
    <row r="153" spans="1:11" ht="14.25">
      <c r="A153" s="28"/>
      <c r="B153" s="6"/>
      <c r="C153" s="8"/>
      <c r="D153" s="8"/>
      <c r="E153" s="8"/>
      <c r="F153" s="8"/>
      <c r="G153" s="8"/>
      <c r="H153" s="8"/>
      <c r="I153" s="8" t="str">
        <f>IF(Source!R189=0,"-",ROUND(Source!R189,2))</f>
        <v>-</v>
      </c>
      <c r="J153" s="8"/>
      <c r="K153" s="30" t="str">
        <f>IF(Source!V189=0,"-",ROUND(Source!V189,0))</f>
        <v>-</v>
      </c>
    </row>
    <row r="154" spans="1:11" ht="12.75">
      <c r="A154" s="13"/>
      <c r="K154" s="14"/>
    </row>
    <row r="155" spans="1:11" ht="12.75">
      <c r="A155" s="13"/>
      <c r="B155" s="4" t="str">
        <f>Source!H204</f>
        <v>Индекс к эксплуатации машин и механизмов</v>
      </c>
      <c r="F155" s="4">
        <f>ROUND(Source!F204,2)</f>
        <v>5.33</v>
      </c>
      <c r="K155" s="14"/>
    </row>
    <row r="156" spans="1:11" ht="12.75">
      <c r="A156" s="13"/>
      <c r="B156" s="4" t="str">
        <f>Source!H205</f>
        <v>Индекс к материалам</v>
      </c>
      <c r="F156" s="4">
        <f>ROUND(Source!F205,2)</f>
        <v>5.4</v>
      </c>
      <c r="K156" s="14"/>
    </row>
    <row r="157" spans="1:11" ht="12.75">
      <c r="A157" s="13"/>
      <c r="B157" s="4" t="str">
        <f>Source!H206</f>
        <v>Индекс к основной заработной плате</v>
      </c>
      <c r="F157" s="4">
        <f>ROUND(Source!F206,2)</f>
        <v>10.25</v>
      </c>
      <c r="K157" s="14"/>
    </row>
    <row r="158" spans="1:11" ht="12.75">
      <c r="A158" s="13"/>
      <c r="B158" s="4" t="str">
        <f>Source!H210</f>
        <v>Основная зарплата рабочих с учетом индекса, руб.</v>
      </c>
      <c r="F158" s="4">
        <f>ROUND(Source!F210,2)</f>
        <v>3139.88</v>
      </c>
      <c r="K158" s="14"/>
    </row>
    <row r="159" spans="1:11" ht="12.75">
      <c r="A159" s="13"/>
      <c r="B159" s="4" t="str">
        <f>Source!H211</f>
        <v>Прямые затраты с учетом индекса, руб.</v>
      </c>
      <c r="F159" s="4">
        <f>ROUND(Source!F211,2)</f>
        <v>3139.88</v>
      </c>
      <c r="K159" s="14"/>
    </row>
    <row r="160" spans="1:11" ht="12.75">
      <c r="A160" s="13"/>
      <c r="B160" s="4" t="str">
        <f>Source!H212</f>
        <v>Накладные расходы с учетом индекса, руб.</v>
      </c>
      <c r="F160" s="4">
        <f>ROUND(Source!F212,2)</f>
        <v>1727.02</v>
      </c>
      <c r="K160" s="14"/>
    </row>
    <row r="161" spans="1:11" ht="12.75">
      <c r="A161" s="13"/>
      <c r="B161" s="4" t="str">
        <f>Source!H213</f>
        <v>Сметная прибыль с учетом индекса, руб.</v>
      </c>
      <c r="F161" s="4">
        <f>ROUND(Source!F213,2)</f>
        <v>1004.81</v>
      </c>
      <c r="K161" s="14"/>
    </row>
    <row r="162" spans="1:11" ht="12.75">
      <c r="A162" s="13"/>
      <c r="B162" s="4" t="str">
        <f>Source!H214</f>
        <v>ИТОГО ПО СМЕТЕ, руб.</v>
      </c>
      <c r="F162" s="4">
        <f>ROUND(Source!F214,2)</f>
        <v>5871.71</v>
      </c>
      <c r="K162" s="14"/>
    </row>
    <row r="163" spans="1:11" ht="12.75">
      <c r="A163" s="13"/>
      <c r="B163" s="4" t="str">
        <f>Source!H224</f>
        <v>Итого со всеми накрутками</v>
      </c>
      <c r="F163" s="4">
        <f>ROUND(Source!F224,2)</f>
        <v>5871.71</v>
      </c>
      <c r="K163" s="14"/>
    </row>
    <row r="164" spans="1:11" ht="12.75">
      <c r="A164" s="13"/>
      <c r="K164" s="14"/>
    </row>
    <row r="165" spans="1:11" s="9" customFormat="1" ht="15.75">
      <c r="A165" s="31"/>
      <c r="C165" s="10" t="s">
        <v>678</v>
      </c>
      <c r="D165" s="9" t="str">
        <f>Source!G226</f>
        <v>Материалы</v>
      </c>
      <c r="K165" s="32"/>
    </row>
    <row r="166" spans="1:11" ht="6" customHeight="1">
      <c r="A166" s="13"/>
      <c r="K166" s="14"/>
    </row>
    <row r="167" spans="1:11" ht="12.75">
      <c r="A167" s="17" t="str">
        <f>Source!E230</f>
        <v>34</v>
      </c>
      <c r="B167" s="18" t="str">
        <f>Source!F230</f>
        <v>прайс</v>
      </c>
      <c r="C167" s="18" t="str">
        <f>Source!G230</f>
        <v>Опора ж/б  СВ-164</v>
      </c>
      <c r="D167" s="19">
        <f>ROUND(Source!I230,10)</f>
        <v>4</v>
      </c>
      <c r="E167" s="19">
        <f>IF(Source!AB230=0,"-",ROUND(Source!AB230,2))</f>
        <v>22115.25</v>
      </c>
      <c r="F167" s="19" t="str">
        <f>IF(Source!AD230=0,"-",ROUND(Source!AD230,2))</f>
        <v>-</v>
      </c>
      <c r="G167" s="19">
        <f>IF(Source!O230=0,"-",ROUND(Source!O230,2))</f>
        <v>88461</v>
      </c>
      <c r="H167" s="19" t="str">
        <f>IF(Source!S230=0,"-",ROUND(Source!S230,2))</f>
        <v>-</v>
      </c>
      <c r="I167" s="19" t="str">
        <f>IF(Source!Q230=0,"-",ROUND(Source!Q230,2))</f>
        <v>-</v>
      </c>
      <c r="J167" s="19" t="str">
        <f>IF(Source!AH230=0,"-",ROUND(Source!AH230,0))</f>
        <v>-</v>
      </c>
      <c r="K167" s="19" t="str">
        <f>IF(Source!U230=0,"-",ROUND(Source!U230,0))</f>
        <v>-</v>
      </c>
    </row>
    <row r="168" spans="1:11" ht="12.75">
      <c r="A168" s="20"/>
      <c r="B168" s="20"/>
      <c r="C168" s="21" t="str">
        <f>Source!H230</f>
        <v>ШТ</v>
      </c>
      <c r="D168" s="22"/>
      <c r="E168" s="22" t="str">
        <f>IF(Source!AF230=0,"-",ROUND(Source!AF230,2))</f>
        <v>-</v>
      </c>
      <c r="F168" s="22" t="str">
        <f>IF(Source!AE230=0,"-",ROUND(Source!AE230,2))</f>
        <v>-</v>
      </c>
      <c r="G168" s="22"/>
      <c r="H168" s="22"/>
      <c r="I168" s="22" t="str">
        <f>IF(Source!R230=0,"-",ROUND(Source!R230,2))</f>
        <v>-</v>
      </c>
      <c r="J168" s="22" t="str">
        <f>IF(Source!AI230=0,"-",ROUND(Source!AI230,0))</f>
        <v>-</v>
      </c>
      <c r="K168" s="22" t="str">
        <f>IF(Source!V230=0,"-",ROUND(Source!V230,0))</f>
        <v>-</v>
      </c>
    </row>
    <row r="169" spans="1:11" s="5" customFormat="1" ht="24.75" customHeight="1">
      <c r="A169" s="23"/>
      <c r="B169" s="23"/>
      <c r="C169" s="24" t="str">
        <f>CONCATENATE(" НР ",Source!AT230,"%",IF(Source!X230=0,"",CONCATENATE("=",ROUND(Source!X230,2))),","," СП ",Source!AU230,"%",IF(Source!Y230=0,"",CONCATENATE("=",ROUND(Source!Y230,2))),","," Итого ",IF(Source!Y230+Source!X230+Source!O230=0,"",CONCATENATE("=",ROUND(Source!Y230+Source!X230+Source!O230,2))))</f>
        <v> НР %, СП %, Итого =88461</v>
      </c>
      <c r="D169" s="23"/>
      <c r="E169" s="23"/>
      <c r="F169" s="23"/>
      <c r="G169" s="23"/>
      <c r="H169" s="23"/>
      <c r="I169" s="23"/>
      <c r="J169" s="23"/>
      <c r="K169" s="23"/>
    </row>
    <row r="170" spans="1:11" ht="12.75">
      <c r="A170" s="17" t="str">
        <f>Source!E231</f>
        <v>35</v>
      </c>
      <c r="B170" s="18" t="str">
        <f>Source!F231</f>
        <v>прайс</v>
      </c>
      <c r="C170" s="18" t="str">
        <f>Source!G231</f>
        <v>Опора ж/б  СВ-105</v>
      </c>
      <c r="D170" s="19">
        <f>ROUND(Source!I231,10)</f>
        <v>15</v>
      </c>
      <c r="E170" s="19">
        <f>IF(Source!AB231=0,"-",ROUND(Source!AB231,2))</f>
        <v>6710.17</v>
      </c>
      <c r="F170" s="19" t="str">
        <f>IF(Source!AD231=0,"-",ROUND(Source!AD231,2))</f>
        <v>-</v>
      </c>
      <c r="G170" s="19">
        <f>IF(Source!O231=0,"-",ROUND(Source!O231,2))</f>
        <v>100652.55</v>
      </c>
      <c r="H170" s="19" t="str">
        <f>IF(Source!S231=0,"-",ROUND(Source!S231,2))</f>
        <v>-</v>
      </c>
      <c r="I170" s="19" t="str">
        <f>IF(Source!Q231=0,"-",ROUND(Source!Q231,2))</f>
        <v>-</v>
      </c>
      <c r="J170" s="19" t="str">
        <f>IF(Source!AH231=0,"-",ROUND(Source!AH231,0))</f>
        <v>-</v>
      </c>
      <c r="K170" s="19" t="str">
        <f>IF(Source!U231=0,"-",ROUND(Source!U231,0))</f>
        <v>-</v>
      </c>
    </row>
    <row r="171" spans="1:11" ht="12.75">
      <c r="A171" s="20"/>
      <c r="B171" s="20"/>
      <c r="C171" s="21" t="str">
        <f>Source!H231</f>
        <v>ШТ</v>
      </c>
      <c r="D171" s="22"/>
      <c r="E171" s="22" t="str">
        <f>IF(Source!AF231=0,"-",ROUND(Source!AF231,2))</f>
        <v>-</v>
      </c>
      <c r="F171" s="22" t="str">
        <f>IF(Source!AE231=0,"-",ROUND(Source!AE231,2))</f>
        <v>-</v>
      </c>
      <c r="G171" s="22"/>
      <c r="H171" s="22"/>
      <c r="I171" s="22" t="str">
        <f>IF(Source!R231=0,"-",ROUND(Source!R231,2))</f>
        <v>-</v>
      </c>
      <c r="J171" s="22" t="str">
        <f>IF(Source!AI231=0,"-",ROUND(Source!AI231,0))</f>
        <v>-</v>
      </c>
      <c r="K171" s="22" t="str">
        <f>IF(Source!V231=0,"-",ROUND(Source!V231,0))</f>
        <v>-</v>
      </c>
    </row>
    <row r="172" spans="1:11" s="5" customFormat="1" ht="24.75" customHeight="1">
      <c r="A172" s="23"/>
      <c r="B172" s="23"/>
      <c r="C172" s="24" t="str">
        <f>CONCATENATE(" НР ",Source!AT231,"%",IF(Source!X231=0,"",CONCATENATE("=",ROUND(Source!X231,2))),","," СП ",Source!AU231,"%",IF(Source!Y231=0,"",CONCATENATE("=",ROUND(Source!Y231,2))),","," Итого ",IF(Source!Y231+Source!X231+Source!O231=0,"",CONCATENATE("=",ROUND(Source!Y231+Source!X231+Source!O231,2))))</f>
        <v> НР %, СП %, Итого =100652,55</v>
      </c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17" t="str">
        <f>Source!E232</f>
        <v>36</v>
      </c>
      <c r="B173" s="18" t="str">
        <f>Source!F232</f>
        <v>прайс</v>
      </c>
      <c r="C173" s="18" t="str">
        <f>Source!G232</f>
        <v>Приставка ж/б  ПТ-3,5</v>
      </c>
      <c r="D173" s="19">
        <f>ROUND(Source!I232,10)</f>
        <v>1</v>
      </c>
      <c r="E173" s="19">
        <f>IF(Source!AB232=0,"-",ROUND(Source!AB232,2))</f>
        <v>2820.34</v>
      </c>
      <c r="F173" s="19" t="str">
        <f>IF(Source!AD232=0,"-",ROUND(Source!AD232,2))</f>
        <v>-</v>
      </c>
      <c r="G173" s="19">
        <f>IF(Source!O232=0,"-",ROUND(Source!O232,2))</f>
        <v>2820.34</v>
      </c>
      <c r="H173" s="19" t="str">
        <f>IF(Source!S232=0,"-",ROUND(Source!S232,2))</f>
        <v>-</v>
      </c>
      <c r="I173" s="19" t="str">
        <f>IF(Source!Q232=0,"-",ROUND(Source!Q232,2))</f>
        <v>-</v>
      </c>
      <c r="J173" s="19" t="str">
        <f>IF(Source!AH232=0,"-",ROUND(Source!AH232,0))</f>
        <v>-</v>
      </c>
      <c r="K173" s="19" t="str">
        <f>IF(Source!U232=0,"-",ROUND(Source!U232,0))</f>
        <v>-</v>
      </c>
    </row>
    <row r="174" spans="1:11" ht="12.75">
      <c r="A174" s="20"/>
      <c r="B174" s="20"/>
      <c r="C174" s="21" t="str">
        <f>Source!H232</f>
        <v>ШТ</v>
      </c>
      <c r="D174" s="22"/>
      <c r="E174" s="22" t="str">
        <f>IF(Source!AF232=0,"-",ROUND(Source!AF232,2))</f>
        <v>-</v>
      </c>
      <c r="F174" s="22" t="str">
        <f>IF(Source!AE232=0,"-",ROUND(Source!AE232,2))</f>
        <v>-</v>
      </c>
      <c r="G174" s="22"/>
      <c r="H174" s="22"/>
      <c r="I174" s="22" t="str">
        <f>IF(Source!R232=0,"-",ROUND(Source!R232,2))</f>
        <v>-</v>
      </c>
      <c r="J174" s="22" t="str">
        <f>IF(Source!AI232=0,"-",ROUND(Source!AI232,0))</f>
        <v>-</v>
      </c>
      <c r="K174" s="22" t="str">
        <f>IF(Source!V232=0,"-",ROUND(Source!V232,0))</f>
        <v>-</v>
      </c>
    </row>
    <row r="175" spans="1:11" s="5" customFormat="1" ht="24.75" customHeight="1">
      <c r="A175" s="23"/>
      <c r="B175" s="23"/>
      <c r="C175" s="24" t="str">
        <f>CONCATENATE(" НР ",Source!AT232,"%",IF(Source!X232=0,"",CONCATENATE("=",ROUND(Source!X232,2))),","," СП ",Source!AU232,"%",IF(Source!Y232=0,"",CONCATENATE("=",ROUND(Source!Y232,2))),","," Итого ",IF(Source!Y232+Source!X232+Source!O232=0,"",CONCATENATE("=",ROUND(Source!Y232+Source!X232+Source!O232,2))))</f>
        <v> НР %, СП %, Итого =2820,34</v>
      </c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17" t="str">
        <f>Source!E233</f>
        <v>37</v>
      </c>
      <c r="B176" s="18" t="str">
        <f>Source!F233</f>
        <v>прайс</v>
      </c>
      <c r="C176" s="18" t="str">
        <f>Source!G233</f>
        <v>Оттяжка ОТ-4</v>
      </c>
      <c r="D176" s="19">
        <f>ROUND(Source!I233,10)</f>
        <v>1</v>
      </c>
      <c r="E176" s="19">
        <f>IF(Source!AB233=0,"-",ROUND(Source!AB233,2))</f>
        <v>2560</v>
      </c>
      <c r="F176" s="19" t="str">
        <f>IF(Source!AD233=0,"-",ROUND(Source!AD233,2))</f>
        <v>-</v>
      </c>
      <c r="G176" s="19">
        <f>IF(Source!O233=0,"-",ROUND(Source!O233,2))</f>
        <v>2560</v>
      </c>
      <c r="H176" s="19" t="str">
        <f>IF(Source!S233=0,"-",ROUND(Source!S233,2))</f>
        <v>-</v>
      </c>
      <c r="I176" s="19" t="str">
        <f>IF(Source!Q233=0,"-",ROUND(Source!Q233,2))</f>
        <v>-</v>
      </c>
      <c r="J176" s="19" t="str">
        <f>IF(Source!AH233=0,"-",ROUND(Source!AH233,0))</f>
        <v>-</v>
      </c>
      <c r="K176" s="19" t="str">
        <f>IF(Source!U233=0,"-",ROUND(Source!U233,0))</f>
        <v>-</v>
      </c>
    </row>
    <row r="177" spans="1:11" ht="12.75">
      <c r="A177" s="20"/>
      <c r="B177" s="20"/>
      <c r="C177" s="21" t="str">
        <f>Source!H233</f>
        <v>ШТ</v>
      </c>
      <c r="D177" s="22"/>
      <c r="E177" s="22" t="str">
        <f>IF(Source!AF233=0,"-",ROUND(Source!AF233,2))</f>
        <v>-</v>
      </c>
      <c r="F177" s="22" t="str">
        <f>IF(Source!AE233=0,"-",ROUND(Source!AE233,2))</f>
        <v>-</v>
      </c>
      <c r="G177" s="22"/>
      <c r="H177" s="22"/>
      <c r="I177" s="22" t="str">
        <f>IF(Source!R233=0,"-",ROUND(Source!R233,2))</f>
        <v>-</v>
      </c>
      <c r="J177" s="22" t="str">
        <f>IF(Source!AI233=0,"-",ROUND(Source!AI233,0))</f>
        <v>-</v>
      </c>
      <c r="K177" s="22" t="str">
        <f>IF(Source!V233=0,"-",ROUND(Source!V233,0))</f>
        <v>-</v>
      </c>
    </row>
    <row r="178" spans="1:11" s="5" customFormat="1" ht="24.75" customHeight="1">
      <c r="A178" s="23"/>
      <c r="B178" s="23"/>
      <c r="C178" s="24" t="str">
        <f>CONCATENATE(" НР ",Source!AT233,"%",IF(Source!X233=0,"",CONCATENATE("=",ROUND(Source!X233,2))),","," СП ",Source!AU233,"%",IF(Source!Y233=0,"",CONCATENATE("=",ROUND(Source!Y233,2))),","," Итого ",IF(Source!Y233+Source!X233+Source!O233=0,"",CONCATENATE("=",ROUND(Source!Y233+Source!X233+Source!O233,2))))</f>
        <v> НР %, СП %, Итого =2560</v>
      </c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17" t="str">
        <f>Source!E234</f>
        <v>38</v>
      </c>
      <c r="B179" s="18" t="str">
        <f>Source!F234</f>
        <v>прайс</v>
      </c>
      <c r="C179" s="18" t="str">
        <f>Source!G234</f>
        <v>Крепеж подкоса У1</v>
      </c>
      <c r="D179" s="19">
        <f>ROUND(Source!I234,10)</f>
        <v>5</v>
      </c>
      <c r="E179" s="19">
        <f>IF(Source!AB234=0,"-",ROUND(Source!AB234,2))</f>
        <v>367.9</v>
      </c>
      <c r="F179" s="19" t="str">
        <f>IF(Source!AD234=0,"-",ROUND(Source!AD234,2))</f>
        <v>-</v>
      </c>
      <c r="G179" s="19">
        <f>IF(Source!O234=0,"-",ROUND(Source!O234,2))</f>
        <v>1839.5</v>
      </c>
      <c r="H179" s="19" t="str">
        <f>IF(Source!S234=0,"-",ROUND(Source!S234,2))</f>
        <v>-</v>
      </c>
      <c r="I179" s="19" t="str">
        <f>IF(Source!Q234=0,"-",ROUND(Source!Q234,2))</f>
        <v>-</v>
      </c>
      <c r="J179" s="19" t="str">
        <f>IF(Source!AH234=0,"-",ROUND(Source!AH234,0))</f>
        <v>-</v>
      </c>
      <c r="K179" s="19" t="str">
        <f>IF(Source!U234=0,"-",ROUND(Source!U234,0))</f>
        <v>-</v>
      </c>
    </row>
    <row r="180" spans="1:11" ht="12.75">
      <c r="A180" s="20"/>
      <c r="B180" s="20"/>
      <c r="C180" s="21" t="str">
        <f>Source!H234</f>
        <v>ШТ</v>
      </c>
      <c r="D180" s="22"/>
      <c r="E180" s="22" t="str">
        <f>IF(Source!AF234=0,"-",ROUND(Source!AF234,2))</f>
        <v>-</v>
      </c>
      <c r="F180" s="22" t="str">
        <f>IF(Source!AE234=0,"-",ROUND(Source!AE234,2))</f>
        <v>-</v>
      </c>
      <c r="G180" s="22"/>
      <c r="H180" s="22"/>
      <c r="I180" s="22" t="str">
        <f>IF(Source!R234=0,"-",ROUND(Source!R234,2))</f>
        <v>-</v>
      </c>
      <c r="J180" s="22" t="str">
        <f>IF(Source!AI234=0,"-",ROUND(Source!AI234,0))</f>
        <v>-</v>
      </c>
      <c r="K180" s="22" t="str">
        <f>IF(Source!V234=0,"-",ROUND(Source!V234,0))</f>
        <v>-</v>
      </c>
    </row>
    <row r="181" spans="1:11" s="5" customFormat="1" ht="24.75" customHeight="1">
      <c r="A181" s="23"/>
      <c r="B181" s="23"/>
      <c r="C181" s="24" t="str">
        <f>CONCATENATE(" НР ",Source!AT234,"%",IF(Source!X234=0,"",CONCATENATE("=",ROUND(Source!X234,2))),","," СП ",Source!AU234,"%",IF(Source!Y234=0,"",CONCATENATE("=",ROUND(Source!Y234,2))),","," Итого ",IF(Source!Y234+Source!X234+Source!O234=0,"",CONCATENATE("=",ROUND(Source!Y234+Source!X234+Source!O234,2))))</f>
        <v> НР %, СП %, Итого =1839,5</v>
      </c>
      <c r="D181" s="23"/>
      <c r="E181" s="23"/>
      <c r="F181" s="23"/>
      <c r="G181" s="23"/>
      <c r="H181" s="23"/>
      <c r="I181" s="23"/>
      <c r="J181" s="23"/>
      <c r="K181" s="23"/>
    </row>
    <row r="182" spans="1:11" ht="25.5">
      <c r="A182" s="17" t="str">
        <f>Source!E235</f>
        <v>39</v>
      </c>
      <c r="B182" s="18" t="str">
        <f>Source!F235</f>
        <v>прайс</v>
      </c>
      <c r="C182" s="18" t="str">
        <f>Source!G235</f>
        <v>Ящик силовой с предохранителями ЯРП-100/50</v>
      </c>
      <c r="D182" s="19">
        <f>ROUND(Source!I235,10)</f>
        <v>2</v>
      </c>
      <c r="E182" s="19">
        <f>IF(Source!AB235=0,"-",ROUND(Source!AB235,2))</f>
        <v>1925.85</v>
      </c>
      <c r="F182" s="19" t="str">
        <f>IF(Source!AD235=0,"-",ROUND(Source!AD235,2))</f>
        <v>-</v>
      </c>
      <c r="G182" s="19">
        <f>IF(Source!O235=0,"-",ROUND(Source!O235,2))</f>
        <v>3851.7</v>
      </c>
      <c r="H182" s="19" t="str">
        <f>IF(Source!S235=0,"-",ROUND(Source!S235,2))</f>
        <v>-</v>
      </c>
      <c r="I182" s="19" t="str">
        <f>IF(Source!Q235=0,"-",ROUND(Source!Q235,2))</f>
        <v>-</v>
      </c>
      <c r="J182" s="19" t="str">
        <f>IF(Source!AH235=0,"-",ROUND(Source!AH235,0))</f>
        <v>-</v>
      </c>
      <c r="K182" s="19" t="str">
        <f>IF(Source!U235=0,"-",ROUND(Source!U235,0))</f>
        <v>-</v>
      </c>
    </row>
    <row r="183" spans="1:11" ht="12.75">
      <c r="A183" s="20"/>
      <c r="B183" s="20"/>
      <c r="C183" s="21" t="str">
        <f>Source!H235</f>
        <v>ШТ</v>
      </c>
      <c r="D183" s="22"/>
      <c r="E183" s="22" t="str">
        <f>IF(Source!AF235=0,"-",ROUND(Source!AF235,2))</f>
        <v>-</v>
      </c>
      <c r="F183" s="22" t="str">
        <f>IF(Source!AE235=0,"-",ROUND(Source!AE235,2))</f>
        <v>-</v>
      </c>
      <c r="G183" s="22"/>
      <c r="H183" s="22"/>
      <c r="I183" s="22" t="str">
        <f>IF(Source!R235=0,"-",ROUND(Source!R235,2))</f>
        <v>-</v>
      </c>
      <c r="J183" s="22" t="str">
        <f>IF(Source!AI235=0,"-",ROUND(Source!AI235,0))</f>
        <v>-</v>
      </c>
      <c r="K183" s="22" t="str">
        <f>IF(Source!V235=0,"-",ROUND(Source!V235,0))</f>
        <v>-</v>
      </c>
    </row>
    <row r="184" spans="1:11" s="5" customFormat="1" ht="24.75" customHeight="1">
      <c r="A184" s="23"/>
      <c r="B184" s="23"/>
      <c r="C184" s="24" t="str">
        <f>CONCATENATE(" НР ",Source!AT235,"%",IF(Source!X235=0,"",CONCATENATE("=",ROUND(Source!X235,2))),","," СП ",Source!AU235,"%",IF(Source!Y235=0,"",CONCATENATE("=",ROUND(Source!Y235,2))),","," Итого ",IF(Source!Y235+Source!X235+Source!O235=0,"",CONCATENATE("=",ROUND(Source!Y235+Source!X235+Source!O235,2))))</f>
        <v> НР %, СП %, Итого =3851,7</v>
      </c>
      <c r="D184" s="23"/>
      <c r="E184" s="23"/>
      <c r="F184" s="23"/>
      <c r="G184" s="23"/>
      <c r="H184" s="23"/>
      <c r="I184" s="23"/>
      <c r="J184" s="23"/>
      <c r="K184" s="23"/>
    </row>
    <row r="185" spans="1:11" ht="25.5">
      <c r="A185" s="17" t="str">
        <f>Source!E236</f>
        <v>40</v>
      </c>
      <c r="B185" s="18" t="str">
        <f>Source!F236</f>
        <v>прайс</v>
      </c>
      <c r="C185" s="18" t="str">
        <f>Source!G236</f>
        <v>Предохранитель с плавкой вставкой ПН2-250/100</v>
      </c>
      <c r="D185" s="19">
        <f>ROUND(Source!I236,10)</f>
        <v>3</v>
      </c>
      <c r="E185" s="19">
        <f>IF(Source!AB236=0,"-",ROUND(Source!AB236,2))</f>
        <v>72.1</v>
      </c>
      <c r="F185" s="19" t="str">
        <f>IF(Source!AD236=0,"-",ROUND(Source!AD236,2))</f>
        <v>-</v>
      </c>
      <c r="G185" s="19">
        <f>IF(Source!O236=0,"-",ROUND(Source!O236,2))</f>
        <v>216.3</v>
      </c>
      <c r="H185" s="19" t="str">
        <f>IF(Source!S236=0,"-",ROUND(Source!S236,2))</f>
        <v>-</v>
      </c>
      <c r="I185" s="19" t="str">
        <f>IF(Source!Q236=0,"-",ROUND(Source!Q236,2))</f>
        <v>-</v>
      </c>
      <c r="J185" s="19" t="str">
        <f>IF(Source!AH236=0,"-",ROUND(Source!AH236,0))</f>
        <v>-</v>
      </c>
      <c r="K185" s="19" t="str">
        <f>IF(Source!U236=0,"-",ROUND(Source!U236,0))</f>
        <v>-</v>
      </c>
    </row>
    <row r="186" spans="1:11" ht="12.75">
      <c r="A186" s="20"/>
      <c r="B186" s="20"/>
      <c r="C186" s="21" t="str">
        <f>Source!H236</f>
        <v>ШТ</v>
      </c>
      <c r="D186" s="22"/>
      <c r="E186" s="22" t="str">
        <f>IF(Source!AF236=0,"-",ROUND(Source!AF236,2))</f>
        <v>-</v>
      </c>
      <c r="F186" s="22" t="str">
        <f>IF(Source!AE236=0,"-",ROUND(Source!AE236,2))</f>
        <v>-</v>
      </c>
      <c r="G186" s="22"/>
      <c r="H186" s="22"/>
      <c r="I186" s="22" t="str">
        <f>IF(Source!R236=0,"-",ROUND(Source!R236,2))</f>
        <v>-</v>
      </c>
      <c r="J186" s="22" t="str">
        <f>IF(Source!AI236=0,"-",ROUND(Source!AI236,0))</f>
        <v>-</v>
      </c>
      <c r="K186" s="22" t="str">
        <f>IF(Source!V236=0,"-",ROUND(Source!V236,0))</f>
        <v>-</v>
      </c>
    </row>
    <row r="187" spans="1:11" s="5" customFormat="1" ht="24.75" customHeight="1">
      <c r="A187" s="23"/>
      <c r="B187" s="23"/>
      <c r="C187" s="24" t="str">
        <f>CONCATENATE(" НР ",Source!AT236,"%",IF(Source!X236=0,"",CONCATENATE("=",ROUND(Source!X236,2))),","," СП ",Source!AU236,"%",IF(Source!Y236=0,"",CONCATENATE("=",ROUND(Source!Y236,2))),","," Итого ",IF(Source!Y236+Source!X236+Source!O236=0,"",CONCATENATE("=",ROUND(Source!Y236+Source!X236+Source!O236,2))))</f>
        <v> НР %, СП %, Итого =216,3</v>
      </c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17" t="str">
        <f>Source!E237</f>
        <v>41</v>
      </c>
      <c r="B188" s="18" t="str">
        <f>Source!F237</f>
        <v>прайс</v>
      </c>
      <c r="C188" s="18" t="str">
        <f>Source!G237</f>
        <v>Провод  СИП2 3х70+1х54,6</v>
      </c>
      <c r="D188" s="19">
        <f>ROUND(Source!I237,10)</f>
        <v>195</v>
      </c>
      <c r="E188" s="19">
        <f>IF(Source!AB237=0,"-",ROUND(Source!AB237,2))</f>
        <v>197.02</v>
      </c>
      <c r="F188" s="19" t="str">
        <f>IF(Source!AD237=0,"-",ROUND(Source!AD237,2))</f>
        <v>-</v>
      </c>
      <c r="G188" s="19">
        <f>IF(Source!O237=0,"-",ROUND(Source!O237,2))</f>
        <v>38418.9</v>
      </c>
      <c r="H188" s="19" t="str">
        <f>IF(Source!S237=0,"-",ROUND(Source!S237,2))</f>
        <v>-</v>
      </c>
      <c r="I188" s="19" t="str">
        <f>IF(Source!Q237=0,"-",ROUND(Source!Q237,2))</f>
        <v>-</v>
      </c>
      <c r="J188" s="19" t="str">
        <f>IF(Source!AH237=0,"-",ROUND(Source!AH237,0))</f>
        <v>-</v>
      </c>
      <c r="K188" s="19" t="str">
        <f>IF(Source!U237=0,"-",ROUND(Source!U237,0))</f>
        <v>-</v>
      </c>
    </row>
    <row r="189" spans="1:11" ht="12.75">
      <c r="A189" s="20"/>
      <c r="B189" s="20"/>
      <c r="C189" s="21" t="str">
        <f>Source!H237</f>
        <v>м</v>
      </c>
      <c r="D189" s="22"/>
      <c r="E189" s="22" t="str">
        <f>IF(Source!AF237=0,"-",ROUND(Source!AF237,2))</f>
        <v>-</v>
      </c>
      <c r="F189" s="22" t="str">
        <f>IF(Source!AE237=0,"-",ROUND(Source!AE237,2))</f>
        <v>-</v>
      </c>
      <c r="G189" s="22"/>
      <c r="H189" s="22"/>
      <c r="I189" s="22" t="str">
        <f>IF(Source!R237=0,"-",ROUND(Source!R237,2))</f>
        <v>-</v>
      </c>
      <c r="J189" s="22" t="str">
        <f>IF(Source!AI237=0,"-",ROUND(Source!AI237,0))</f>
        <v>-</v>
      </c>
      <c r="K189" s="22" t="str">
        <f>IF(Source!V237=0,"-",ROUND(Source!V237,0))</f>
        <v>-</v>
      </c>
    </row>
    <row r="190" spans="1:11" s="5" customFormat="1" ht="24.75" customHeight="1">
      <c r="A190" s="23"/>
      <c r="B190" s="23"/>
      <c r="C190" s="24" t="str">
        <f>CONCATENATE(" НР ",Source!AT237,"%",IF(Source!X237=0,"",CONCATENATE("=",ROUND(Source!X237,2))),","," СП ",Source!AU237,"%",IF(Source!Y237=0,"",CONCATENATE("=",ROUND(Source!Y237,2))),","," Итого ",IF(Source!Y237+Source!X237+Source!O237=0,"",CONCATENATE("=",ROUND(Source!Y237+Source!X237+Source!O237,2))))</f>
        <v> НР %, СП %, Итого =38418,9</v>
      </c>
      <c r="D190" s="23"/>
      <c r="E190" s="23"/>
      <c r="F190" s="23"/>
      <c r="G190" s="23"/>
      <c r="H190" s="23"/>
      <c r="I190" s="23"/>
      <c r="J190" s="23"/>
      <c r="K190" s="23"/>
    </row>
    <row r="191" spans="1:11" ht="12.75">
      <c r="A191" s="17" t="str">
        <f>Source!E238</f>
        <v>42</v>
      </c>
      <c r="B191" s="18" t="str">
        <f>Source!F238</f>
        <v>прайс</v>
      </c>
      <c r="C191" s="18" t="str">
        <f>Source!G238</f>
        <v>Провод  СИП2 3х50+1х54,6</v>
      </c>
      <c r="D191" s="19">
        <f>ROUND(Source!I238,10)</f>
        <v>305</v>
      </c>
      <c r="E191" s="19">
        <f>IF(Source!AB238=0,"-",ROUND(Source!AB238,2))</f>
        <v>152.35</v>
      </c>
      <c r="F191" s="19" t="str">
        <f>IF(Source!AD238=0,"-",ROUND(Source!AD238,2))</f>
        <v>-</v>
      </c>
      <c r="G191" s="19">
        <f>IF(Source!O238=0,"-",ROUND(Source!O238,2))</f>
        <v>46466.75</v>
      </c>
      <c r="H191" s="19" t="str">
        <f>IF(Source!S238=0,"-",ROUND(Source!S238,2))</f>
        <v>-</v>
      </c>
      <c r="I191" s="19" t="str">
        <f>IF(Source!Q238=0,"-",ROUND(Source!Q238,2))</f>
        <v>-</v>
      </c>
      <c r="J191" s="19" t="str">
        <f>IF(Source!AH238=0,"-",ROUND(Source!AH238,0))</f>
        <v>-</v>
      </c>
      <c r="K191" s="19" t="str">
        <f>IF(Source!U238=0,"-",ROUND(Source!U238,0))</f>
        <v>-</v>
      </c>
    </row>
    <row r="192" spans="1:11" ht="12.75">
      <c r="A192" s="20"/>
      <c r="B192" s="20"/>
      <c r="C192" s="21" t="str">
        <f>Source!H238</f>
        <v>м</v>
      </c>
      <c r="D192" s="22"/>
      <c r="E192" s="22" t="str">
        <f>IF(Source!AF238=0,"-",ROUND(Source!AF238,2))</f>
        <v>-</v>
      </c>
      <c r="F192" s="22" t="str">
        <f>IF(Source!AE238=0,"-",ROUND(Source!AE238,2))</f>
        <v>-</v>
      </c>
      <c r="G192" s="22"/>
      <c r="H192" s="22"/>
      <c r="I192" s="22" t="str">
        <f>IF(Source!R238=0,"-",ROUND(Source!R238,2))</f>
        <v>-</v>
      </c>
      <c r="J192" s="22" t="str">
        <f>IF(Source!AI238=0,"-",ROUND(Source!AI238,0))</f>
        <v>-</v>
      </c>
      <c r="K192" s="22" t="str">
        <f>IF(Source!V238=0,"-",ROUND(Source!V238,0))</f>
        <v>-</v>
      </c>
    </row>
    <row r="193" spans="1:11" s="5" customFormat="1" ht="24.75" customHeight="1">
      <c r="A193" s="23"/>
      <c r="B193" s="23"/>
      <c r="C193" s="24" t="str">
        <f>CONCATENATE(" НР ",Source!AT238,"%",IF(Source!X238=0,"",CONCATENATE("=",ROUND(Source!X238,2))),","," СП ",Source!AU238,"%",IF(Source!Y238=0,"",CONCATENATE("=",ROUND(Source!Y238,2))),","," Итого ",IF(Source!Y238+Source!X238+Source!O238=0,"",CONCATENATE("=",ROUND(Source!Y238+Source!X238+Source!O238,2))))</f>
        <v> НР %, СП %, Итого =46466,75</v>
      </c>
      <c r="D193" s="23"/>
      <c r="E193" s="23"/>
      <c r="F193" s="23"/>
      <c r="G193" s="23"/>
      <c r="H193" s="23"/>
      <c r="I193" s="23"/>
      <c r="J193" s="23"/>
      <c r="K193" s="23"/>
    </row>
    <row r="194" spans="1:11" ht="12.75">
      <c r="A194" s="17" t="str">
        <f>Source!E239</f>
        <v>43</v>
      </c>
      <c r="B194" s="18" t="str">
        <f>Source!F239</f>
        <v>прайс</v>
      </c>
      <c r="C194" s="18" t="str">
        <f>Source!G239</f>
        <v>Провод  СИП2 3х35+1х54,6</v>
      </c>
      <c r="D194" s="19">
        <f>ROUND(Source!I239,10)</f>
        <v>385</v>
      </c>
      <c r="E194" s="19">
        <f>IF(Source!AB239=0,"-",ROUND(Source!AB239,2))</f>
        <v>127.81</v>
      </c>
      <c r="F194" s="19" t="str">
        <f>IF(Source!AD239=0,"-",ROUND(Source!AD239,2))</f>
        <v>-</v>
      </c>
      <c r="G194" s="19">
        <f>IF(Source!O239=0,"-",ROUND(Source!O239,2))</f>
        <v>49206.85</v>
      </c>
      <c r="H194" s="19" t="str">
        <f>IF(Source!S239=0,"-",ROUND(Source!S239,2))</f>
        <v>-</v>
      </c>
      <c r="I194" s="19" t="str">
        <f>IF(Source!Q239=0,"-",ROUND(Source!Q239,2))</f>
        <v>-</v>
      </c>
      <c r="J194" s="19" t="str">
        <f>IF(Source!AH239=0,"-",ROUND(Source!AH239,0))</f>
        <v>-</v>
      </c>
      <c r="K194" s="19" t="str">
        <f>IF(Source!U239=0,"-",ROUND(Source!U239,0))</f>
        <v>-</v>
      </c>
    </row>
    <row r="195" spans="1:11" ht="12.75">
      <c r="A195" s="20"/>
      <c r="B195" s="20"/>
      <c r="C195" s="21" t="str">
        <f>Source!H239</f>
        <v>м</v>
      </c>
      <c r="D195" s="22"/>
      <c r="E195" s="22" t="str">
        <f>IF(Source!AF239=0,"-",ROUND(Source!AF239,2))</f>
        <v>-</v>
      </c>
      <c r="F195" s="22" t="str">
        <f>IF(Source!AE239=0,"-",ROUND(Source!AE239,2))</f>
        <v>-</v>
      </c>
      <c r="G195" s="22"/>
      <c r="H195" s="22"/>
      <c r="I195" s="22" t="str">
        <f>IF(Source!R239=0,"-",ROUND(Source!R239,2))</f>
        <v>-</v>
      </c>
      <c r="J195" s="22" t="str">
        <f>IF(Source!AI239=0,"-",ROUND(Source!AI239,0))</f>
        <v>-</v>
      </c>
      <c r="K195" s="22" t="str">
        <f>IF(Source!V239=0,"-",ROUND(Source!V239,0))</f>
        <v>-</v>
      </c>
    </row>
    <row r="196" spans="1:11" s="5" customFormat="1" ht="24.75" customHeight="1">
      <c r="A196" s="23"/>
      <c r="B196" s="23"/>
      <c r="C196" s="24" t="str">
        <f>CONCATENATE(" НР ",Source!AT239,"%",IF(Source!X239=0,"",CONCATENATE("=",ROUND(Source!X239,2))),","," СП ",Source!AU239,"%",IF(Source!Y239=0,"",CONCATENATE("=",ROUND(Source!Y239,2))),","," Итого ",IF(Source!Y239+Source!X239+Source!O239=0,"",CONCATENATE("=",ROUND(Source!Y239+Source!X239+Source!O239,2))))</f>
        <v> НР %, СП %, Итого =49206,85</v>
      </c>
      <c r="D196" s="23"/>
      <c r="E196" s="23"/>
      <c r="F196" s="23"/>
      <c r="G196" s="23"/>
      <c r="H196" s="23"/>
      <c r="I196" s="23"/>
      <c r="J196" s="23"/>
      <c r="K196" s="23"/>
    </row>
    <row r="197" spans="1:11" ht="12.75">
      <c r="A197" s="17" t="str">
        <f>Source!E240</f>
        <v>44</v>
      </c>
      <c r="B197" s="18" t="str">
        <f>Source!F240</f>
        <v>прайс</v>
      </c>
      <c r="C197" s="18" t="str">
        <f>Source!G240</f>
        <v>Провод СИП4  4х16</v>
      </c>
      <c r="D197" s="19">
        <f>ROUND(Source!I240,10)</f>
        <v>15</v>
      </c>
      <c r="E197" s="19">
        <f>IF(Source!AB240=0,"-",ROUND(Source!AB240,2))</f>
        <v>72.68</v>
      </c>
      <c r="F197" s="19" t="str">
        <f>IF(Source!AD240=0,"-",ROUND(Source!AD240,2))</f>
        <v>-</v>
      </c>
      <c r="G197" s="19">
        <f>IF(Source!O240=0,"-",ROUND(Source!O240,2))</f>
        <v>1090.2</v>
      </c>
      <c r="H197" s="19" t="str">
        <f>IF(Source!S240=0,"-",ROUND(Source!S240,2))</f>
        <v>-</v>
      </c>
      <c r="I197" s="19" t="str">
        <f>IF(Source!Q240=0,"-",ROUND(Source!Q240,2))</f>
        <v>-</v>
      </c>
      <c r="J197" s="19" t="str">
        <f>IF(Source!AH240=0,"-",ROUND(Source!AH240,0))</f>
        <v>-</v>
      </c>
      <c r="K197" s="19" t="str">
        <f>IF(Source!U240=0,"-",ROUND(Source!U240,0))</f>
        <v>-</v>
      </c>
    </row>
    <row r="198" spans="1:11" ht="12.75">
      <c r="A198" s="20"/>
      <c r="B198" s="20"/>
      <c r="C198" s="21" t="str">
        <f>Source!H240</f>
        <v>м</v>
      </c>
      <c r="D198" s="22"/>
      <c r="E198" s="22" t="str">
        <f>IF(Source!AF240=0,"-",ROUND(Source!AF240,2))</f>
        <v>-</v>
      </c>
      <c r="F198" s="22" t="str">
        <f>IF(Source!AE240=0,"-",ROUND(Source!AE240,2))</f>
        <v>-</v>
      </c>
      <c r="G198" s="22"/>
      <c r="H198" s="22"/>
      <c r="I198" s="22" t="str">
        <f>IF(Source!R240=0,"-",ROUND(Source!R240,2))</f>
        <v>-</v>
      </c>
      <c r="J198" s="22" t="str">
        <f>IF(Source!AI240=0,"-",ROUND(Source!AI240,0))</f>
        <v>-</v>
      </c>
      <c r="K198" s="22" t="str">
        <f>IF(Source!V240=0,"-",ROUND(Source!V240,0))</f>
        <v>-</v>
      </c>
    </row>
    <row r="199" spans="1:11" s="5" customFormat="1" ht="24.75" customHeight="1">
      <c r="A199" s="23"/>
      <c r="B199" s="23"/>
      <c r="C199" s="24" t="str">
        <f>CONCATENATE(" НР ",Source!AT240,"%",IF(Source!X240=0,"",CONCATENATE("=",ROUND(Source!X240,2))),","," СП ",Source!AU240,"%",IF(Source!Y240=0,"",CONCATENATE("=",ROUND(Source!Y240,2))),","," Итого ",IF(Source!Y240+Source!X240+Source!O240=0,"",CONCATENATE("=",ROUND(Source!Y240+Source!X240+Source!O240,2))))</f>
        <v> НР %, СП %, Итого =1090,2</v>
      </c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17" t="str">
        <f>Source!E241</f>
        <v>45</v>
      </c>
      <c r="B200" s="18" t="str">
        <f>Source!F241</f>
        <v>прайс</v>
      </c>
      <c r="C200" s="18" t="str">
        <f>Source!G241</f>
        <v>Провод СИП4  2х16</v>
      </c>
      <c r="D200" s="19">
        <f>ROUND(Source!I241,10)</f>
        <v>185</v>
      </c>
      <c r="E200" s="19">
        <f>IF(Source!AB241=0,"-",ROUND(Source!AB241,2))</f>
        <v>34.21</v>
      </c>
      <c r="F200" s="19" t="str">
        <f>IF(Source!AD241=0,"-",ROUND(Source!AD241,2))</f>
        <v>-</v>
      </c>
      <c r="G200" s="19">
        <f>IF(Source!O241=0,"-",ROUND(Source!O241,2))</f>
        <v>6328.85</v>
      </c>
      <c r="H200" s="19" t="str">
        <f>IF(Source!S241=0,"-",ROUND(Source!S241,2))</f>
        <v>-</v>
      </c>
      <c r="I200" s="19" t="str">
        <f>IF(Source!Q241=0,"-",ROUND(Source!Q241,2))</f>
        <v>-</v>
      </c>
      <c r="J200" s="19" t="str">
        <f>IF(Source!AH241=0,"-",ROUND(Source!AH241,0))</f>
        <v>-</v>
      </c>
      <c r="K200" s="19" t="str">
        <f>IF(Source!U241=0,"-",ROUND(Source!U241,0))</f>
        <v>-</v>
      </c>
    </row>
    <row r="201" spans="1:11" ht="12.75">
      <c r="A201" s="20"/>
      <c r="B201" s="20"/>
      <c r="C201" s="21" t="str">
        <f>Source!H241</f>
        <v>м</v>
      </c>
      <c r="D201" s="22"/>
      <c r="E201" s="22" t="str">
        <f>IF(Source!AF241=0,"-",ROUND(Source!AF241,2))</f>
        <v>-</v>
      </c>
      <c r="F201" s="22" t="str">
        <f>IF(Source!AE241=0,"-",ROUND(Source!AE241,2))</f>
        <v>-</v>
      </c>
      <c r="G201" s="22"/>
      <c r="H201" s="22"/>
      <c r="I201" s="22" t="str">
        <f>IF(Source!R241=0,"-",ROUND(Source!R241,2))</f>
        <v>-</v>
      </c>
      <c r="J201" s="22" t="str">
        <f>IF(Source!AI241=0,"-",ROUND(Source!AI241,0))</f>
        <v>-</v>
      </c>
      <c r="K201" s="22" t="str">
        <f>IF(Source!V241=0,"-",ROUND(Source!V241,0))</f>
        <v>-</v>
      </c>
    </row>
    <row r="202" spans="1:11" s="5" customFormat="1" ht="24.75" customHeight="1">
      <c r="A202" s="23"/>
      <c r="B202" s="23"/>
      <c r="C202" s="24" t="str">
        <f>CONCATENATE(" НР ",Source!AT241,"%",IF(Source!X241=0,"",CONCATENATE("=",ROUND(Source!X241,2))),","," СП ",Source!AU241,"%",IF(Source!Y241=0,"",CONCATENATE("=",ROUND(Source!Y241,2))),","," Итого ",IF(Source!Y241+Source!X241+Source!O241=0,"",CONCATENATE("=",ROUND(Source!Y241+Source!X241+Source!O241,2))))</f>
        <v> НР %, СП %, Итого =6328,85</v>
      </c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17" t="str">
        <f>Source!E242</f>
        <v>46</v>
      </c>
      <c r="B203" s="18" t="str">
        <f>Source!F242</f>
        <v>прайс</v>
      </c>
      <c r="C203" s="18" t="str">
        <f>Source!G242</f>
        <v>Анкерный зажим РА 1500</v>
      </c>
      <c r="D203" s="19">
        <f>ROUND(Source!I242,10)</f>
        <v>32</v>
      </c>
      <c r="E203" s="19">
        <f>IF(Source!AB242=0,"-",ROUND(Source!AB242,2))</f>
        <v>356.34</v>
      </c>
      <c r="F203" s="19" t="str">
        <f>IF(Source!AD242=0,"-",ROUND(Source!AD242,2))</f>
        <v>-</v>
      </c>
      <c r="G203" s="19">
        <f>IF(Source!O242=0,"-",ROUND(Source!O242,2))</f>
        <v>11402.88</v>
      </c>
      <c r="H203" s="19" t="str">
        <f>IF(Source!S242=0,"-",ROUND(Source!S242,2))</f>
        <v>-</v>
      </c>
      <c r="I203" s="19" t="str">
        <f>IF(Source!Q242=0,"-",ROUND(Source!Q242,2))</f>
        <v>-</v>
      </c>
      <c r="J203" s="19" t="str">
        <f>IF(Source!AH242=0,"-",ROUND(Source!AH242,0))</f>
        <v>-</v>
      </c>
      <c r="K203" s="19" t="str">
        <f>IF(Source!U242=0,"-",ROUND(Source!U242,0))</f>
        <v>-</v>
      </c>
    </row>
    <row r="204" spans="1:11" ht="12.75">
      <c r="A204" s="20"/>
      <c r="B204" s="20"/>
      <c r="C204" s="21" t="str">
        <f>Source!H242</f>
        <v>ШТ</v>
      </c>
      <c r="D204" s="22"/>
      <c r="E204" s="22" t="str">
        <f>IF(Source!AF242=0,"-",ROUND(Source!AF242,2))</f>
        <v>-</v>
      </c>
      <c r="F204" s="22" t="str">
        <f>IF(Source!AE242=0,"-",ROUND(Source!AE242,2))</f>
        <v>-</v>
      </c>
      <c r="G204" s="22"/>
      <c r="H204" s="22"/>
      <c r="I204" s="22" t="str">
        <f>IF(Source!R242=0,"-",ROUND(Source!R242,2))</f>
        <v>-</v>
      </c>
      <c r="J204" s="22" t="str">
        <f>IF(Source!AI242=0,"-",ROUND(Source!AI242,0))</f>
        <v>-</v>
      </c>
      <c r="K204" s="22" t="str">
        <f>IF(Source!V242=0,"-",ROUND(Source!V242,0))</f>
        <v>-</v>
      </c>
    </row>
    <row r="205" spans="1:11" s="5" customFormat="1" ht="24.75" customHeight="1">
      <c r="A205" s="23"/>
      <c r="B205" s="23"/>
      <c r="C205" s="24" t="str">
        <f>CONCATENATE(" НР ",Source!AT242,"%",IF(Source!X242=0,"",CONCATENATE("=",ROUND(Source!X242,2))),","," СП ",Source!AU242,"%",IF(Source!Y242=0,"",CONCATENATE("=",ROUND(Source!Y242,2))),","," Итого ",IF(Source!Y242+Source!X242+Source!O242=0,"",CONCATENATE("=",ROUND(Source!Y242+Source!X242+Source!O242,2))))</f>
        <v> НР %, СП %, Итого =11402,88</v>
      </c>
      <c r="D205" s="23"/>
      <c r="E205" s="23"/>
      <c r="F205" s="23"/>
      <c r="G205" s="23"/>
      <c r="H205" s="23"/>
      <c r="I205" s="23"/>
      <c r="J205" s="23"/>
      <c r="K205" s="23"/>
    </row>
    <row r="206" spans="1:11" ht="12.75">
      <c r="A206" s="17" t="str">
        <f>Source!E244</f>
        <v>48</v>
      </c>
      <c r="B206" s="18" t="str">
        <f>Source!F244</f>
        <v>прайс</v>
      </c>
      <c r="C206" s="18" t="str">
        <f>Source!G244</f>
        <v>Зажим анкерный клиновой DN123</v>
      </c>
      <c r="D206" s="19">
        <f>ROUND(Source!I244,10)</f>
        <v>20</v>
      </c>
      <c r="E206" s="19">
        <f>IF(Source!AB244=0,"-",ROUND(Source!AB244,2))</f>
        <v>71.6</v>
      </c>
      <c r="F206" s="19" t="str">
        <f>IF(Source!AD244=0,"-",ROUND(Source!AD244,2))</f>
        <v>-</v>
      </c>
      <c r="G206" s="19">
        <f>IF(Source!O244=0,"-",ROUND(Source!O244,2))</f>
        <v>1432</v>
      </c>
      <c r="H206" s="19" t="str">
        <f>IF(Source!S244=0,"-",ROUND(Source!S244,2))</f>
        <v>-</v>
      </c>
      <c r="I206" s="19" t="str">
        <f>IF(Source!Q244=0,"-",ROUND(Source!Q244,2))</f>
        <v>-</v>
      </c>
      <c r="J206" s="19" t="str">
        <f>IF(Source!AH244=0,"-",ROUND(Source!AH244,0))</f>
        <v>-</v>
      </c>
      <c r="K206" s="19" t="str">
        <f>IF(Source!U244=0,"-",ROUND(Source!U244,0))</f>
        <v>-</v>
      </c>
    </row>
    <row r="207" spans="1:11" ht="12.75">
      <c r="A207" s="20"/>
      <c r="B207" s="20"/>
      <c r="C207" s="21" t="str">
        <f>Source!H244</f>
        <v>ШТ</v>
      </c>
      <c r="D207" s="22"/>
      <c r="E207" s="22" t="str">
        <f>IF(Source!AF244=0,"-",ROUND(Source!AF244,2))</f>
        <v>-</v>
      </c>
      <c r="F207" s="22" t="str">
        <f>IF(Source!AE244=0,"-",ROUND(Source!AE244,2))</f>
        <v>-</v>
      </c>
      <c r="G207" s="22"/>
      <c r="H207" s="22"/>
      <c r="I207" s="22" t="str">
        <f>IF(Source!R244=0,"-",ROUND(Source!R244,2))</f>
        <v>-</v>
      </c>
      <c r="J207" s="22" t="str">
        <f>IF(Source!AI244=0,"-",ROUND(Source!AI244,0))</f>
        <v>-</v>
      </c>
      <c r="K207" s="22" t="str">
        <f>IF(Source!V244=0,"-",ROUND(Source!V244,0))</f>
        <v>-</v>
      </c>
    </row>
    <row r="208" spans="1:11" s="5" customFormat="1" ht="24.75" customHeight="1">
      <c r="A208" s="23"/>
      <c r="B208" s="23"/>
      <c r="C208" s="24" t="str">
        <f>CONCATENATE(" НР ",Source!AT244,"%",IF(Source!X244=0,"",CONCATENATE("=",ROUND(Source!X244,2))),","," СП ",Source!AU244,"%",IF(Source!Y244=0,"",CONCATENATE("=",ROUND(Source!Y244,2))),","," Итого ",IF(Source!Y244+Source!X244+Source!O244=0,"",CONCATENATE("=",ROUND(Source!Y244+Source!X244+Source!O244,2))))</f>
        <v> НР %, СП %, Итого =1432</v>
      </c>
      <c r="D208" s="23"/>
      <c r="E208" s="23"/>
      <c r="F208" s="23"/>
      <c r="G208" s="23"/>
      <c r="H208" s="23"/>
      <c r="I208" s="23"/>
      <c r="J208" s="23"/>
      <c r="K208" s="23"/>
    </row>
    <row r="209" spans="1:11" ht="25.5">
      <c r="A209" s="17" t="str">
        <f>Source!E245</f>
        <v>49</v>
      </c>
      <c r="B209" s="18" t="str">
        <f>Source!F245</f>
        <v>прайс</v>
      </c>
      <c r="C209" s="18" t="str">
        <f>Source!G245</f>
        <v>Комплект промежуточной подвески          ES 1500E</v>
      </c>
      <c r="D209" s="19">
        <f>ROUND(Source!I245,10)</f>
        <v>6</v>
      </c>
      <c r="E209" s="19">
        <f>IF(Source!AB245=0,"-",ROUND(Source!AB245,2))</f>
        <v>388.88</v>
      </c>
      <c r="F209" s="19" t="str">
        <f>IF(Source!AD245=0,"-",ROUND(Source!AD245,2))</f>
        <v>-</v>
      </c>
      <c r="G209" s="19">
        <f>IF(Source!O245=0,"-",ROUND(Source!O245,2))</f>
        <v>2333.28</v>
      </c>
      <c r="H209" s="19" t="str">
        <f>IF(Source!S245=0,"-",ROUND(Source!S245,2))</f>
        <v>-</v>
      </c>
      <c r="I209" s="19" t="str">
        <f>IF(Source!Q245=0,"-",ROUND(Source!Q245,2))</f>
        <v>-</v>
      </c>
      <c r="J209" s="19" t="str">
        <f>IF(Source!AH245=0,"-",ROUND(Source!AH245,0))</f>
        <v>-</v>
      </c>
      <c r="K209" s="19" t="str">
        <f>IF(Source!U245=0,"-",ROUND(Source!U245,0))</f>
        <v>-</v>
      </c>
    </row>
    <row r="210" spans="1:11" ht="12.75">
      <c r="A210" s="20"/>
      <c r="B210" s="20"/>
      <c r="C210" s="21" t="str">
        <f>Source!H245</f>
        <v>ШТ</v>
      </c>
      <c r="D210" s="22"/>
      <c r="E210" s="22" t="str">
        <f>IF(Source!AF245=0,"-",ROUND(Source!AF245,2))</f>
        <v>-</v>
      </c>
      <c r="F210" s="22" t="str">
        <f>IF(Source!AE245=0,"-",ROUND(Source!AE245,2))</f>
        <v>-</v>
      </c>
      <c r="G210" s="22"/>
      <c r="H210" s="22"/>
      <c r="I210" s="22" t="str">
        <f>IF(Source!R245=0,"-",ROUND(Source!R245,2))</f>
        <v>-</v>
      </c>
      <c r="J210" s="22" t="str">
        <f>IF(Source!AI245=0,"-",ROUND(Source!AI245,0))</f>
        <v>-</v>
      </c>
      <c r="K210" s="22" t="str">
        <f>IF(Source!V245=0,"-",ROUND(Source!V245,0))</f>
        <v>-</v>
      </c>
    </row>
    <row r="211" spans="1:11" s="5" customFormat="1" ht="24.75" customHeight="1">
      <c r="A211" s="23"/>
      <c r="B211" s="23"/>
      <c r="C211" s="24" t="str">
        <f>CONCATENATE(" НР ",Source!AT245,"%",IF(Source!X245=0,"",CONCATENATE("=",ROUND(Source!X245,2))),","," СП ",Source!AU245,"%",IF(Source!Y245=0,"",CONCATENATE("=",ROUND(Source!Y245,2))),","," Итого ",IF(Source!Y245+Source!X245+Source!O245=0,"",CONCATENATE("=",ROUND(Source!Y245+Source!X245+Source!O245,2))))</f>
        <v> НР %, СП %, Итого =2333,28</v>
      </c>
      <c r="D211" s="23"/>
      <c r="E211" s="23"/>
      <c r="F211" s="23"/>
      <c r="G211" s="23"/>
      <c r="H211" s="23"/>
      <c r="I211" s="23"/>
      <c r="J211" s="23"/>
      <c r="K211" s="23"/>
    </row>
    <row r="212" spans="1:11" ht="12.75">
      <c r="A212" s="17" t="str">
        <f>Source!E246</f>
        <v>50</v>
      </c>
      <c r="B212" s="18" t="str">
        <f>Source!F246</f>
        <v>прайс</v>
      </c>
      <c r="C212" s="18" t="str">
        <f>Source!G246</f>
        <v>Кронштейн CS10.3</v>
      </c>
      <c r="D212" s="19">
        <f>ROUND(Source!I246,10)</f>
        <v>40</v>
      </c>
      <c r="E212" s="19">
        <f>IF(Source!AB246=0,"-",ROUND(Source!AB246,2))</f>
        <v>173.44</v>
      </c>
      <c r="F212" s="19" t="str">
        <f>IF(Source!AD246=0,"-",ROUND(Source!AD246,2))</f>
        <v>-</v>
      </c>
      <c r="G212" s="19">
        <f>IF(Source!O246=0,"-",ROUND(Source!O246,2))</f>
        <v>6937.6</v>
      </c>
      <c r="H212" s="19" t="str">
        <f>IF(Source!S246=0,"-",ROUND(Source!S246,2))</f>
        <v>-</v>
      </c>
      <c r="I212" s="19" t="str">
        <f>IF(Source!Q246=0,"-",ROUND(Source!Q246,2))</f>
        <v>-</v>
      </c>
      <c r="J212" s="19" t="str">
        <f>IF(Source!AH246=0,"-",ROUND(Source!AH246,0))</f>
        <v>-</v>
      </c>
      <c r="K212" s="19" t="str">
        <f>IF(Source!U246=0,"-",ROUND(Source!U246,0))</f>
        <v>-</v>
      </c>
    </row>
    <row r="213" spans="1:11" ht="12.75">
      <c r="A213" s="20"/>
      <c r="B213" s="20"/>
      <c r="C213" s="21" t="str">
        <f>Source!H246</f>
        <v>ШТ</v>
      </c>
      <c r="D213" s="22"/>
      <c r="E213" s="22" t="str">
        <f>IF(Source!AF246=0,"-",ROUND(Source!AF246,2))</f>
        <v>-</v>
      </c>
      <c r="F213" s="22" t="str">
        <f>IF(Source!AE246=0,"-",ROUND(Source!AE246,2))</f>
        <v>-</v>
      </c>
      <c r="G213" s="22"/>
      <c r="H213" s="22"/>
      <c r="I213" s="22" t="str">
        <f>IF(Source!R246=0,"-",ROUND(Source!R246,2))</f>
        <v>-</v>
      </c>
      <c r="J213" s="22" t="str">
        <f>IF(Source!AI246=0,"-",ROUND(Source!AI246,0))</f>
        <v>-</v>
      </c>
      <c r="K213" s="22" t="str">
        <f>IF(Source!V246=0,"-",ROUND(Source!V246,0))</f>
        <v>-</v>
      </c>
    </row>
    <row r="214" spans="1:11" s="5" customFormat="1" ht="24.75" customHeight="1">
      <c r="A214" s="23"/>
      <c r="B214" s="23"/>
      <c r="C214" s="24" t="str">
        <f>CONCATENATE(" НР ",Source!AT246,"%",IF(Source!X246=0,"",CONCATENATE("=",ROUND(Source!X246,2))),","," СП ",Source!AU246,"%",IF(Source!Y246=0,"",CONCATENATE("=",ROUND(Source!Y246,2))),","," Итого ",IF(Source!Y246+Source!X246+Source!O246=0,"",CONCATENATE("=",ROUND(Source!Y246+Source!X246+Source!O246,2))))</f>
        <v> НР %, СП %, Итого =6937,6</v>
      </c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17" t="str">
        <f>Source!E247</f>
        <v>51</v>
      </c>
      <c r="B215" s="18" t="str">
        <f>Source!F247</f>
        <v>прайс</v>
      </c>
      <c r="C215" s="18" t="str">
        <f>Source!G247</f>
        <v>Кранштейн анкерный СТ 600</v>
      </c>
      <c r="D215" s="19">
        <f>ROUND(Source!I247,10)</f>
        <v>8</v>
      </c>
      <c r="E215" s="19">
        <f>IF(Source!AB247=0,"-",ROUND(Source!AB247,2))</f>
        <v>249.77</v>
      </c>
      <c r="F215" s="19" t="str">
        <f>IF(Source!AD247=0,"-",ROUND(Source!AD247,2))</f>
        <v>-</v>
      </c>
      <c r="G215" s="19">
        <f>IF(Source!O247=0,"-",ROUND(Source!O247,2))</f>
        <v>1998.16</v>
      </c>
      <c r="H215" s="19" t="str">
        <f>IF(Source!S247=0,"-",ROUND(Source!S247,2))</f>
        <v>-</v>
      </c>
      <c r="I215" s="19" t="str">
        <f>IF(Source!Q247=0,"-",ROUND(Source!Q247,2))</f>
        <v>-</v>
      </c>
      <c r="J215" s="19" t="str">
        <f>IF(Source!AH247=0,"-",ROUND(Source!AH247,0))</f>
        <v>-</v>
      </c>
      <c r="K215" s="19" t="str">
        <f>IF(Source!U247=0,"-",ROUND(Source!U247,0))</f>
        <v>-</v>
      </c>
    </row>
    <row r="216" spans="1:11" ht="12.75">
      <c r="A216" s="20"/>
      <c r="B216" s="20"/>
      <c r="C216" s="21" t="str">
        <f>Source!H247</f>
        <v>ШТ</v>
      </c>
      <c r="D216" s="22"/>
      <c r="E216" s="22" t="str">
        <f>IF(Source!AF247=0,"-",ROUND(Source!AF247,2))</f>
        <v>-</v>
      </c>
      <c r="F216" s="22" t="str">
        <f>IF(Source!AE247=0,"-",ROUND(Source!AE247,2))</f>
        <v>-</v>
      </c>
      <c r="G216" s="22"/>
      <c r="H216" s="22"/>
      <c r="I216" s="22" t="str">
        <f>IF(Source!R247=0,"-",ROUND(Source!R247,2))</f>
        <v>-</v>
      </c>
      <c r="J216" s="22" t="str">
        <f>IF(Source!AI247=0,"-",ROUND(Source!AI247,0))</f>
        <v>-</v>
      </c>
      <c r="K216" s="22" t="str">
        <f>IF(Source!V247=0,"-",ROUND(Source!V247,0))</f>
        <v>-</v>
      </c>
    </row>
    <row r="217" spans="1:11" s="5" customFormat="1" ht="24.75" customHeight="1">
      <c r="A217" s="23"/>
      <c r="B217" s="23"/>
      <c r="C217" s="24" t="str">
        <f>CONCATENATE(" НР ",Source!AT247,"%",IF(Source!X247=0,"",CONCATENATE("=",ROUND(Source!X247,2))),","," СП ",Source!AU247,"%",IF(Source!Y247=0,"",CONCATENATE("=",ROUND(Source!Y247,2))),","," Итого ",IF(Source!Y247+Source!X247+Source!O247=0,"",CONCATENATE("=",ROUND(Source!Y247+Source!X247+Source!O247,2))))</f>
        <v> НР %, СП %, Итого =1998,16</v>
      </c>
      <c r="D217" s="23"/>
      <c r="E217" s="23"/>
      <c r="F217" s="23"/>
      <c r="G217" s="23"/>
      <c r="H217" s="23"/>
      <c r="I217" s="23"/>
      <c r="J217" s="23"/>
      <c r="K217" s="23"/>
    </row>
    <row r="218" spans="1:11" ht="12.75">
      <c r="A218" s="17" t="str">
        <f>Source!E248</f>
        <v>52</v>
      </c>
      <c r="B218" s="18" t="str">
        <f>Source!F248</f>
        <v>прайс</v>
      </c>
      <c r="C218" s="18" t="str">
        <f>Source!G248</f>
        <v>Лента крепления F 207</v>
      </c>
      <c r="D218" s="19">
        <f>ROUND(Source!I248,10)</f>
        <v>92</v>
      </c>
      <c r="E218" s="19">
        <f>IF(Source!AB248=0,"-",ROUND(Source!AB248,2))</f>
        <v>48.49</v>
      </c>
      <c r="F218" s="19" t="str">
        <f>IF(Source!AD248=0,"-",ROUND(Source!AD248,2))</f>
        <v>-</v>
      </c>
      <c r="G218" s="19">
        <f>IF(Source!O248=0,"-",ROUND(Source!O248,2))</f>
        <v>4461.08</v>
      </c>
      <c r="H218" s="19" t="str">
        <f>IF(Source!S248=0,"-",ROUND(Source!S248,2))</f>
        <v>-</v>
      </c>
      <c r="I218" s="19" t="str">
        <f>IF(Source!Q248=0,"-",ROUND(Source!Q248,2))</f>
        <v>-</v>
      </c>
      <c r="J218" s="19" t="str">
        <f>IF(Source!AH248=0,"-",ROUND(Source!AH248,0))</f>
        <v>-</v>
      </c>
      <c r="K218" s="19" t="str">
        <f>IF(Source!U248=0,"-",ROUND(Source!U248,0))</f>
        <v>-</v>
      </c>
    </row>
    <row r="219" spans="1:11" ht="12.75">
      <c r="A219" s="20"/>
      <c r="B219" s="20"/>
      <c r="C219" s="21" t="str">
        <f>Source!H248</f>
        <v>м</v>
      </c>
      <c r="D219" s="22"/>
      <c r="E219" s="22" t="str">
        <f>IF(Source!AF248=0,"-",ROUND(Source!AF248,2))</f>
        <v>-</v>
      </c>
      <c r="F219" s="22" t="str">
        <f>IF(Source!AE248=0,"-",ROUND(Source!AE248,2))</f>
        <v>-</v>
      </c>
      <c r="G219" s="22"/>
      <c r="H219" s="22"/>
      <c r="I219" s="22" t="str">
        <f>IF(Source!R248=0,"-",ROUND(Source!R248,2))</f>
        <v>-</v>
      </c>
      <c r="J219" s="22" t="str">
        <f>IF(Source!AI248=0,"-",ROUND(Source!AI248,0))</f>
        <v>-</v>
      </c>
      <c r="K219" s="22" t="str">
        <f>IF(Source!V248=0,"-",ROUND(Source!V248,0))</f>
        <v>-</v>
      </c>
    </row>
    <row r="220" spans="1:11" s="5" customFormat="1" ht="24.75" customHeight="1">
      <c r="A220" s="23"/>
      <c r="B220" s="23"/>
      <c r="C220" s="24" t="str">
        <f>CONCATENATE(" НР ",Source!AT248,"%",IF(Source!X248=0,"",CONCATENATE("=",ROUND(Source!X248,2))),","," СП ",Source!AU248,"%",IF(Source!Y248=0,"",CONCATENATE("=",ROUND(Source!Y248,2))),","," Итого ",IF(Source!Y248+Source!X248+Source!O248=0,"",CONCATENATE("=",ROUND(Source!Y248+Source!X248+Source!O248,2))))</f>
        <v> НР %, СП %, Итого =4461,08</v>
      </c>
      <c r="D220" s="23"/>
      <c r="E220" s="23"/>
      <c r="F220" s="23"/>
      <c r="G220" s="23"/>
      <c r="H220" s="23"/>
      <c r="I220" s="23"/>
      <c r="J220" s="23"/>
      <c r="K220" s="23"/>
    </row>
    <row r="221" spans="1:11" ht="12.75">
      <c r="A221" s="17" t="str">
        <f>Source!E249</f>
        <v>53</v>
      </c>
      <c r="B221" s="18" t="str">
        <f>Source!F249</f>
        <v>прайс</v>
      </c>
      <c r="C221" s="18" t="str">
        <f>Source!G249</f>
        <v>Скрепа NC 20</v>
      </c>
      <c r="D221" s="19">
        <f>ROUND(Source!I249,10)</f>
        <v>92</v>
      </c>
      <c r="E221" s="19">
        <f>IF(Source!AB249=0,"-",ROUND(Source!AB249,2))</f>
        <v>12.07</v>
      </c>
      <c r="F221" s="19" t="str">
        <f>IF(Source!AD249=0,"-",ROUND(Source!AD249,2))</f>
        <v>-</v>
      </c>
      <c r="G221" s="19">
        <f>IF(Source!O249=0,"-",ROUND(Source!O249,2))</f>
        <v>1110.44</v>
      </c>
      <c r="H221" s="19" t="str">
        <f>IF(Source!S249=0,"-",ROUND(Source!S249,2))</f>
        <v>-</v>
      </c>
      <c r="I221" s="19" t="str">
        <f>IF(Source!Q249=0,"-",ROUND(Source!Q249,2))</f>
        <v>-</v>
      </c>
      <c r="J221" s="19" t="str">
        <f>IF(Source!AH249=0,"-",ROUND(Source!AH249,0))</f>
        <v>-</v>
      </c>
      <c r="K221" s="19" t="str">
        <f>IF(Source!U249=0,"-",ROUND(Source!U249,0))</f>
        <v>-</v>
      </c>
    </row>
    <row r="222" spans="1:11" ht="12.75">
      <c r="A222" s="20"/>
      <c r="B222" s="20"/>
      <c r="C222" s="21" t="str">
        <f>Source!H249</f>
        <v>ШТ</v>
      </c>
      <c r="D222" s="22"/>
      <c r="E222" s="22" t="str">
        <f>IF(Source!AF249=0,"-",ROUND(Source!AF249,2))</f>
        <v>-</v>
      </c>
      <c r="F222" s="22" t="str">
        <f>IF(Source!AE249=0,"-",ROUND(Source!AE249,2))</f>
        <v>-</v>
      </c>
      <c r="G222" s="22"/>
      <c r="H222" s="22"/>
      <c r="I222" s="22" t="str">
        <f>IF(Source!R249=0,"-",ROUND(Source!R249,2))</f>
        <v>-</v>
      </c>
      <c r="J222" s="22" t="str">
        <f>IF(Source!AI249=0,"-",ROUND(Source!AI249,0))</f>
        <v>-</v>
      </c>
      <c r="K222" s="22" t="str">
        <f>IF(Source!V249=0,"-",ROUND(Source!V249,0))</f>
        <v>-</v>
      </c>
    </row>
    <row r="223" spans="1:11" s="5" customFormat="1" ht="24.75" customHeight="1">
      <c r="A223" s="23"/>
      <c r="B223" s="23"/>
      <c r="C223" s="24" t="str">
        <f>CONCATENATE(" НР ",Source!AT249,"%",IF(Source!X249=0,"",CONCATENATE("=",ROUND(Source!X249,2))),","," СП ",Source!AU249,"%",IF(Source!Y249=0,"",CONCATENATE("=",ROUND(Source!Y249,2))),","," Итого ",IF(Source!Y249+Source!X249+Source!O249=0,"",CONCATENATE("=",ROUND(Source!Y249+Source!X249+Source!O249,2))))</f>
        <v> НР %, СП %, Итого =1110,44</v>
      </c>
      <c r="D223" s="23"/>
      <c r="E223" s="23"/>
      <c r="F223" s="23"/>
      <c r="G223" s="23"/>
      <c r="H223" s="23"/>
      <c r="I223" s="23"/>
      <c r="J223" s="23"/>
      <c r="K223" s="23"/>
    </row>
    <row r="224" spans="1:11" ht="12.75">
      <c r="A224" s="17" t="str">
        <f>Source!E250</f>
        <v>54</v>
      </c>
      <c r="B224" s="18" t="str">
        <f>Source!F250</f>
        <v>прайс</v>
      </c>
      <c r="C224" s="18" t="str">
        <f>Source!G250</f>
        <v>Зажим ответвительный Р645</v>
      </c>
      <c r="D224" s="19">
        <f>ROUND(Source!I250,10)</f>
        <v>75</v>
      </c>
      <c r="E224" s="19">
        <f>IF(Source!AB250=0,"-",ROUND(Source!AB250,2))</f>
        <v>117.15</v>
      </c>
      <c r="F224" s="19" t="str">
        <f>IF(Source!AD250=0,"-",ROUND(Source!AD250,2))</f>
        <v>-</v>
      </c>
      <c r="G224" s="19">
        <f>IF(Source!O250=0,"-",ROUND(Source!O250,2))</f>
        <v>8786.25</v>
      </c>
      <c r="H224" s="19" t="str">
        <f>IF(Source!S250=0,"-",ROUND(Source!S250,2))</f>
        <v>-</v>
      </c>
      <c r="I224" s="19" t="str">
        <f>IF(Source!Q250=0,"-",ROUND(Source!Q250,2))</f>
        <v>-</v>
      </c>
      <c r="J224" s="19" t="str">
        <f>IF(Source!AH250=0,"-",ROUND(Source!AH250,0))</f>
        <v>-</v>
      </c>
      <c r="K224" s="19" t="str">
        <f>IF(Source!U250=0,"-",ROUND(Source!U250,0))</f>
        <v>-</v>
      </c>
    </row>
    <row r="225" spans="1:11" ht="12.75">
      <c r="A225" s="20"/>
      <c r="B225" s="20"/>
      <c r="C225" s="21" t="str">
        <f>Source!H250</f>
        <v>ШТ</v>
      </c>
      <c r="D225" s="22"/>
      <c r="E225" s="22" t="str">
        <f>IF(Source!AF250=0,"-",ROUND(Source!AF250,2))</f>
        <v>-</v>
      </c>
      <c r="F225" s="22" t="str">
        <f>IF(Source!AE250=0,"-",ROUND(Source!AE250,2))</f>
        <v>-</v>
      </c>
      <c r="G225" s="22"/>
      <c r="H225" s="22"/>
      <c r="I225" s="22" t="str">
        <f>IF(Source!R250=0,"-",ROUND(Source!R250,2))</f>
        <v>-</v>
      </c>
      <c r="J225" s="22" t="str">
        <f>IF(Source!AI250=0,"-",ROUND(Source!AI250,0))</f>
        <v>-</v>
      </c>
      <c r="K225" s="22" t="str">
        <f>IF(Source!V250=0,"-",ROUND(Source!V250,0))</f>
        <v>-</v>
      </c>
    </row>
    <row r="226" spans="1:11" s="5" customFormat="1" ht="24.75" customHeight="1">
      <c r="A226" s="23"/>
      <c r="B226" s="23"/>
      <c r="C226" s="24" t="str">
        <f>CONCATENATE(" НР ",Source!AT250,"%",IF(Source!X250=0,"",CONCATENATE("=",ROUND(Source!X250,2))),","," СП ",Source!AU250,"%",IF(Source!Y250=0,"",CONCATENATE("=",ROUND(Source!Y250,2))),","," Итого ",IF(Source!Y250+Source!X250+Source!O250=0,"",CONCATENATE("=",ROUND(Source!Y250+Source!X250+Source!O250,2))))</f>
        <v> НР %, СП %, Итого =8786,25</v>
      </c>
      <c r="D226" s="23"/>
      <c r="E226" s="23"/>
      <c r="F226" s="23"/>
      <c r="G226" s="23"/>
      <c r="H226" s="23"/>
      <c r="I226" s="23"/>
      <c r="J226" s="23"/>
      <c r="K226" s="23"/>
    </row>
    <row r="227" spans="1:11" ht="12.75">
      <c r="A227" s="17" t="str">
        <f>Source!E251</f>
        <v>55</v>
      </c>
      <c r="B227" s="18" t="str">
        <f>Source!F251</f>
        <v>прайс</v>
      </c>
      <c r="C227" s="18" t="str">
        <f>Source!G251</f>
        <v>Зажим ответвительный Р4</v>
      </c>
      <c r="D227" s="19">
        <f>ROUND(Source!I251,10)</f>
        <v>48</v>
      </c>
      <c r="E227" s="19">
        <f>IF(Source!AB251=0,"-",ROUND(Source!AB251,2))</f>
        <v>117.15</v>
      </c>
      <c r="F227" s="19" t="str">
        <f>IF(Source!AD251=0,"-",ROUND(Source!AD251,2))</f>
        <v>-</v>
      </c>
      <c r="G227" s="19">
        <f>IF(Source!O251=0,"-",ROUND(Source!O251,2))</f>
        <v>5623.2</v>
      </c>
      <c r="H227" s="19" t="str">
        <f>IF(Source!S251=0,"-",ROUND(Source!S251,2))</f>
        <v>-</v>
      </c>
      <c r="I227" s="19" t="str">
        <f>IF(Source!Q251=0,"-",ROUND(Source!Q251,2))</f>
        <v>-</v>
      </c>
      <c r="J227" s="19" t="str">
        <f>IF(Source!AH251=0,"-",ROUND(Source!AH251,0))</f>
        <v>-</v>
      </c>
      <c r="K227" s="19" t="str">
        <f>IF(Source!U251=0,"-",ROUND(Source!U251,0))</f>
        <v>-</v>
      </c>
    </row>
    <row r="228" spans="1:11" ht="12.75">
      <c r="A228" s="20"/>
      <c r="B228" s="20"/>
      <c r="C228" s="21" t="str">
        <f>Source!H251</f>
        <v>ШТ</v>
      </c>
      <c r="D228" s="22"/>
      <c r="E228" s="22" t="str">
        <f>IF(Source!AF251=0,"-",ROUND(Source!AF251,2))</f>
        <v>-</v>
      </c>
      <c r="F228" s="22" t="str">
        <f>IF(Source!AE251=0,"-",ROUND(Source!AE251,2))</f>
        <v>-</v>
      </c>
      <c r="G228" s="22"/>
      <c r="H228" s="22"/>
      <c r="I228" s="22" t="str">
        <f>IF(Source!R251=0,"-",ROUND(Source!R251,2))</f>
        <v>-</v>
      </c>
      <c r="J228" s="22" t="str">
        <f>IF(Source!AI251=0,"-",ROUND(Source!AI251,0))</f>
        <v>-</v>
      </c>
      <c r="K228" s="22" t="str">
        <f>IF(Source!V251=0,"-",ROUND(Source!V251,0))</f>
        <v>-</v>
      </c>
    </row>
    <row r="229" spans="1:11" s="5" customFormat="1" ht="24.75" customHeight="1">
      <c r="A229" s="23"/>
      <c r="B229" s="23"/>
      <c r="C229" s="24" t="str">
        <f>CONCATENATE(" НР ",Source!AT251,"%",IF(Source!X251=0,"",CONCATENATE("=",ROUND(Source!X251,2))),","," СП ",Source!AU251,"%",IF(Source!Y251=0,"",CONCATENATE("=",ROUND(Source!Y251,2))),","," Итого ",IF(Source!Y251+Source!X251+Source!O251=0,"",CONCATENATE("=",ROUND(Source!Y251+Source!X251+Source!O251,2))))</f>
        <v> НР %, СП %, Итого =5623,2</v>
      </c>
      <c r="D229" s="23"/>
      <c r="E229" s="23"/>
      <c r="F229" s="23"/>
      <c r="G229" s="23"/>
      <c r="H229" s="23"/>
      <c r="I229" s="23"/>
      <c r="J229" s="23"/>
      <c r="K229" s="23"/>
    </row>
    <row r="230" spans="1:11" ht="25.5">
      <c r="A230" s="17" t="str">
        <f>Source!E252</f>
        <v>56</v>
      </c>
      <c r="B230" s="18" t="str">
        <f>Source!F252</f>
        <v>прайс</v>
      </c>
      <c r="C230" s="18" t="str">
        <f>Source!G252</f>
        <v>Изолированный наконечник  CPTAUR 70</v>
      </c>
      <c r="D230" s="19">
        <f>ROUND(Source!I252,10)</f>
        <v>3</v>
      </c>
      <c r="E230" s="19">
        <f>IF(Source!AB252=0,"-",ROUND(Source!AB252,2))</f>
        <v>244.88</v>
      </c>
      <c r="F230" s="19" t="str">
        <f>IF(Source!AD252=0,"-",ROUND(Source!AD252,2))</f>
        <v>-</v>
      </c>
      <c r="G230" s="19">
        <f>IF(Source!O252=0,"-",ROUND(Source!O252,2))</f>
        <v>734.64</v>
      </c>
      <c r="H230" s="19" t="str">
        <f>IF(Source!S252=0,"-",ROUND(Source!S252,2))</f>
        <v>-</v>
      </c>
      <c r="I230" s="19" t="str">
        <f>IF(Source!Q252=0,"-",ROUND(Source!Q252,2))</f>
        <v>-</v>
      </c>
      <c r="J230" s="19" t="str">
        <f>IF(Source!AH252=0,"-",ROUND(Source!AH252,0))</f>
        <v>-</v>
      </c>
      <c r="K230" s="19" t="str">
        <f>IF(Source!U252=0,"-",ROUND(Source!U252,0))</f>
        <v>-</v>
      </c>
    </row>
    <row r="231" spans="1:11" ht="12.75">
      <c r="A231" s="20"/>
      <c r="B231" s="20"/>
      <c r="C231" s="21" t="str">
        <f>Source!H252</f>
        <v>ШТ</v>
      </c>
      <c r="D231" s="22"/>
      <c r="E231" s="22" t="str">
        <f>IF(Source!AF252=0,"-",ROUND(Source!AF252,2))</f>
        <v>-</v>
      </c>
      <c r="F231" s="22" t="str">
        <f>IF(Source!AE252=0,"-",ROUND(Source!AE252,2))</f>
        <v>-</v>
      </c>
      <c r="G231" s="22"/>
      <c r="H231" s="22"/>
      <c r="I231" s="22" t="str">
        <f>IF(Source!R252=0,"-",ROUND(Source!R252,2))</f>
        <v>-</v>
      </c>
      <c r="J231" s="22" t="str">
        <f>IF(Source!AI252=0,"-",ROUND(Source!AI252,0))</f>
        <v>-</v>
      </c>
      <c r="K231" s="22" t="str">
        <f>IF(Source!V252=0,"-",ROUND(Source!V252,0))</f>
        <v>-</v>
      </c>
    </row>
    <row r="232" spans="1:11" s="5" customFormat="1" ht="24.75" customHeight="1">
      <c r="A232" s="23"/>
      <c r="B232" s="23"/>
      <c r="C232" s="24" t="str">
        <f>CONCATENATE(" НР ",Source!AT252,"%",IF(Source!X252=0,"",CONCATENATE("=",ROUND(Source!X252,2))),","," СП ",Source!AU252,"%",IF(Source!Y252=0,"",CONCATENATE("=",ROUND(Source!Y252,2))),","," Итого ",IF(Source!Y252+Source!X252+Source!O252=0,"",CONCATENATE("=",ROUND(Source!Y252+Source!X252+Source!O252,2))))</f>
        <v> НР %, СП %, Итого =734,64</v>
      </c>
      <c r="D232" s="23"/>
      <c r="E232" s="23"/>
      <c r="F232" s="23"/>
      <c r="G232" s="23"/>
      <c r="H232" s="23"/>
      <c r="I232" s="23"/>
      <c r="J232" s="23"/>
      <c r="K232" s="23"/>
    </row>
    <row r="233" spans="1:11" ht="25.5">
      <c r="A233" s="17" t="str">
        <f>Source!E253</f>
        <v>57</v>
      </c>
      <c r="B233" s="18" t="str">
        <f>Source!F253</f>
        <v>прайс</v>
      </c>
      <c r="C233" s="18" t="str">
        <f>Source!G253</f>
        <v>Изолированный наконечник  CPTAUR 50</v>
      </c>
      <c r="D233" s="19">
        <f>ROUND(Source!I253,10)</f>
        <v>6</v>
      </c>
      <c r="E233" s="19">
        <f>IF(Source!AB253=0,"-",ROUND(Source!AB253,2))</f>
        <v>244.88</v>
      </c>
      <c r="F233" s="19" t="str">
        <f>IF(Source!AD253=0,"-",ROUND(Source!AD253,2))</f>
        <v>-</v>
      </c>
      <c r="G233" s="19">
        <f>IF(Source!O253=0,"-",ROUND(Source!O253,2))</f>
        <v>1469.28</v>
      </c>
      <c r="H233" s="19" t="str">
        <f>IF(Source!S253=0,"-",ROUND(Source!S253,2))</f>
        <v>-</v>
      </c>
      <c r="I233" s="19" t="str">
        <f>IF(Source!Q253=0,"-",ROUND(Source!Q253,2))</f>
        <v>-</v>
      </c>
      <c r="J233" s="19" t="str">
        <f>IF(Source!AH253=0,"-",ROUND(Source!AH253,0))</f>
        <v>-</v>
      </c>
      <c r="K233" s="19" t="str">
        <f>IF(Source!U253=0,"-",ROUND(Source!U253,0))</f>
        <v>-</v>
      </c>
    </row>
    <row r="234" spans="1:11" ht="12.75">
      <c r="A234" s="20"/>
      <c r="B234" s="20"/>
      <c r="C234" s="21" t="str">
        <f>Source!H253</f>
        <v>ШТ</v>
      </c>
      <c r="D234" s="22"/>
      <c r="E234" s="22" t="str">
        <f>IF(Source!AF253=0,"-",ROUND(Source!AF253,2))</f>
        <v>-</v>
      </c>
      <c r="F234" s="22" t="str">
        <f>IF(Source!AE253=0,"-",ROUND(Source!AE253,2))</f>
        <v>-</v>
      </c>
      <c r="G234" s="22"/>
      <c r="H234" s="22"/>
      <c r="I234" s="22" t="str">
        <f>IF(Source!R253=0,"-",ROUND(Source!R253,2))</f>
        <v>-</v>
      </c>
      <c r="J234" s="22" t="str">
        <f>IF(Source!AI253=0,"-",ROUND(Source!AI253,0))</f>
        <v>-</v>
      </c>
      <c r="K234" s="22" t="str">
        <f>IF(Source!V253=0,"-",ROUND(Source!V253,0))</f>
        <v>-</v>
      </c>
    </row>
    <row r="235" spans="1:11" s="5" customFormat="1" ht="24.75" customHeight="1">
      <c r="A235" s="23"/>
      <c r="B235" s="23"/>
      <c r="C235" s="24" t="str">
        <f>CONCATENATE(" НР ",Source!AT253,"%",IF(Source!X253=0,"",CONCATENATE("=",ROUND(Source!X253,2))),","," СП ",Source!AU253,"%",IF(Source!Y253=0,"",CONCATENATE("=",ROUND(Source!Y253,2))),","," Итого ",IF(Source!Y253+Source!X253+Source!O253=0,"",CONCATENATE("=",ROUND(Source!Y253+Source!X253+Source!O253,2))))</f>
        <v> НР %, СП %, Итого =1469,28</v>
      </c>
      <c r="D235" s="23"/>
      <c r="E235" s="23"/>
      <c r="F235" s="23"/>
      <c r="G235" s="23"/>
      <c r="H235" s="23"/>
      <c r="I235" s="23"/>
      <c r="J235" s="23"/>
      <c r="K235" s="23"/>
    </row>
    <row r="236" spans="1:11" ht="25.5">
      <c r="A236" s="17" t="str">
        <f>Source!E254</f>
        <v>58</v>
      </c>
      <c r="B236" s="18" t="str">
        <f>Source!F254</f>
        <v>прайс</v>
      </c>
      <c r="C236" s="18" t="str">
        <f>Source!G254</f>
        <v>Изолированный наконечник  CPTAUR 35</v>
      </c>
      <c r="D236" s="19">
        <f>ROUND(Source!I254,10)</f>
        <v>6</v>
      </c>
      <c r="E236" s="19">
        <f>IF(Source!AB254=0,"-",ROUND(Source!AB254,2))</f>
        <v>244.88</v>
      </c>
      <c r="F236" s="19" t="str">
        <f>IF(Source!AD254=0,"-",ROUND(Source!AD254,2))</f>
        <v>-</v>
      </c>
      <c r="G236" s="19">
        <f>IF(Source!O254=0,"-",ROUND(Source!O254,2))</f>
        <v>1469.28</v>
      </c>
      <c r="H236" s="19" t="str">
        <f>IF(Source!S254=0,"-",ROUND(Source!S254,2))</f>
        <v>-</v>
      </c>
      <c r="I236" s="19" t="str">
        <f>IF(Source!Q254=0,"-",ROUND(Source!Q254,2))</f>
        <v>-</v>
      </c>
      <c r="J236" s="19" t="str">
        <f>IF(Source!AH254=0,"-",ROUND(Source!AH254,0))</f>
        <v>-</v>
      </c>
      <c r="K236" s="19" t="str">
        <f>IF(Source!U254=0,"-",ROUND(Source!U254,0))</f>
        <v>-</v>
      </c>
    </row>
    <row r="237" spans="1:11" ht="12.75">
      <c r="A237" s="20"/>
      <c r="B237" s="20"/>
      <c r="C237" s="21" t="str">
        <f>Source!H254</f>
        <v>ШТ</v>
      </c>
      <c r="D237" s="22"/>
      <c r="E237" s="22" t="str">
        <f>IF(Source!AF254=0,"-",ROUND(Source!AF254,2))</f>
        <v>-</v>
      </c>
      <c r="F237" s="22" t="str">
        <f>IF(Source!AE254=0,"-",ROUND(Source!AE254,2))</f>
        <v>-</v>
      </c>
      <c r="G237" s="22"/>
      <c r="H237" s="22"/>
      <c r="I237" s="22" t="str">
        <f>IF(Source!R254=0,"-",ROUND(Source!R254,2))</f>
        <v>-</v>
      </c>
      <c r="J237" s="22" t="str">
        <f>IF(Source!AI254=0,"-",ROUND(Source!AI254,0))</f>
        <v>-</v>
      </c>
      <c r="K237" s="22" t="str">
        <f>IF(Source!V254=0,"-",ROUND(Source!V254,0))</f>
        <v>-</v>
      </c>
    </row>
    <row r="238" spans="1:11" s="5" customFormat="1" ht="24.75" customHeight="1">
      <c r="A238" s="23"/>
      <c r="B238" s="23"/>
      <c r="C238" s="24" t="str">
        <f>CONCATENATE(" НР ",Source!AT254,"%",IF(Source!X254=0,"",CONCATENATE("=",ROUND(Source!X254,2))),","," СП ",Source!AU254,"%",IF(Source!Y254=0,"",CONCATENATE("=",ROUND(Source!Y254,2))),","," Итого ",IF(Source!Y254+Source!X254+Source!O254=0,"",CONCATENATE("=",ROUND(Source!Y254+Source!X254+Source!O254,2))))</f>
        <v> НР %, СП %, Итого =1469,28</v>
      </c>
      <c r="D238" s="23"/>
      <c r="E238" s="23"/>
      <c r="F238" s="23"/>
      <c r="G238" s="23"/>
      <c r="H238" s="23"/>
      <c r="I238" s="23"/>
      <c r="J238" s="23"/>
      <c r="K238" s="23"/>
    </row>
    <row r="239" spans="1:11" ht="25.5">
      <c r="A239" s="17" t="str">
        <f>Source!E255</f>
        <v>59</v>
      </c>
      <c r="B239" s="18" t="str">
        <f>Source!F255</f>
        <v>прайс</v>
      </c>
      <c r="C239" s="18" t="str">
        <f>Source!G255</f>
        <v>Изолированный наконечник  CPTAUR 54</v>
      </c>
      <c r="D239" s="19">
        <f>ROUND(Source!I255,10)</f>
        <v>1</v>
      </c>
      <c r="E239" s="19">
        <f>IF(Source!AB255=0,"-",ROUND(Source!AB255,2))</f>
        <v>244.88</v>
      </c>
      <c r="F239" s="19" t="str">
        <f>IF(Source!AD255=0,"-",ROUND(Source!AD255,2))</f>
        <v>-</v>
      </c>
      <c r="G239" s="19">
        <f>IF(Source!O255=0,"-",ROUND(Source!O255,2))</f>
        <v>244.88</v>
      </c>
      <c r="H239" s="19" t="str">
        <f>IF(Source!S255=0,"-",ROUND(Source!S255,2))</f>
        <v>-</v>
      </c>
      <c r="I239" s="19" t="str">
        <f>IF(Source!Q255=0,"-",ROUND(Source!Q255,2))</f>
        <v>-</v>
      </c>
      <c r="J239" s="19" t="str">
        <f>IF(Source!AH255=0,"-",ROUND(Source!AH255,0))</f>
        <v>-</v>
      </c>
      <c r="K239" s="19" t="str">
        <f>IF(Source!U255=0,"-",ROUND(Source!U255,0))</f>
        <v>-</v>
      </c>
    </row>
    <row r="240" spans="1:11" ht="12.75">
      <c r="A240" s="20"/>
      <c r="B240" s="20"/>
      <c r="C240" s="21" t="str">
        <f>Source!H255</f>
        <v>ШТ</v>
      </c>
      <c r="D240" s="22"/>
      <c r="E240" s="22" t="str">
        <f>IF(Source!AF255=0,"-",ROUND(Source!AF255,2))</f>
        <v>-</v>
      </c>
      <c r="F240" s="22" t="str">
        <f>IF(Source!AE255=0,"-",ROUND(Source!AE255,2))</f>
        <v>-</v>
      </c>
      <c r="G240" s="22"/>
      <c r="H240" s="22"/>
      <c r="I240" s="22" t="str">
        <f>IF(Source!R255=0,"-",ROUND(Source!R255,2))</f>
        <v>-</v>
      </c>
      <c r="J240" s="22" t="str">
        <f>IF(Source!AI255=0,"-",ROUND(Source!AI255,0))</f>
        <v>-</v>
      </c>
      <c r="K240" s="22" t="str">
        <f>IF(Source!V255=0,"-",ROUND(Source!V255,0))</f>
        <v>-</v>
      </c>
    </row>
    <row r="241" spans="1:11" s="5" customFormat="1" ht="24.75" customHeight="1">
      <c r="A241" s="23"/>
      <c r="B241" s="23"/>
      <c r="C241" s="24" t="str">
        <f>CONCATENATE(" НР ",Source!AT255,"%",IF(Source!X255=0,"",CONCATENATE("=",ROUND(Source!X255,2))),","," СП ",Source!AU255,"%",IF(Source!Y255=0,"",CONCATENATE("=",ROUND(Source!Y255,2))),","," Итого ",IF(Source!Y255+Source!X255+Source!O255=0,"",CONCATENATE("=",ROUND(Source!Y255+Source!X255+Source!O255,2))))</f>
        <v> НР %, СП %, Итого =244,88</v>
      </c>
      <c r="D241" s="23"/>
      <c r="E241" s="23"/>
      <c r="F241" s="23"/>
      <c r="G241" s="23"/>
      <c r="H241" s="23"/>
      <c r="I241" s="23"/>
      <c r="J241" s="23"/>
      <c r="K241" s="23"/>
    </row>
    <row r="242" spans="1:11" ht="12.75">
      <c r="A242" s="17" t="str">
        <f>Source!E256</f>
        <v>60</v>
      </c>
      <c r="B242" s="18" t="str">
        <f>Source!F256</f>
        <v>прайс</v>
      </c>
      <c r="C242" s="18" t="str">
        <f>Source!G256</f>
        <v>Гильза соединительная MJPT 50-35</v>
      </c>
      <c r="D242" s="19">
        <f>ROUND(Source!I256,10)</f>
        <v>3</v>
      </c>
      <c r="E242" s="19">
        <f>IF(Source!AB256=0,"-",ROUND(Source!AB256,2))</f>
        <v>120.66</v>
      </c>
      <c r="F242" s="19" t="str">
        <f>IF(Source!AD256=0,"-",ROUND(Source!AD256,2))</f>
        <v>-</v>
      </c>
      <c r="G242" s="19">
        <f>IF(Source!O256=0,"-",ROUND(Source!O256,2))</f>
        <v>361.98</v>
      </c>
      <c r="H242" s="19" t="str">
        <f>IF(Source!S256=0,"-",ROUND(Source!S256,2))</f>
        <v>-</v>
      </c>
      <c r="I242" s="19" t="str">
        <f>IF(Source!Q256=0,"-",ROUND(Source!Q256,2))</f>
        <v>-</v>
      </c>
      <c r="J242" s="19" t="str">
        <f>IF(Source!AH256=0,"-",ROUND(Source!AH256,0))</f>
        <v>-</v>
      </c>
      <c r="K242" s="19" t="str">
        <f>IF(Source!U256=0,"-",ROUND(Source!U256,0))</f>
        <v>-</v>
      </c>
    </row>
    <row r="243" spans="1:11" ht="12.75">
      <c r="A243" s="20"/>
      <c r="B243" s="20"/>
      <c r="C243" s="21" t="str">
        <f>Source!H256</f>
        <v>ШТ</v>
      </c>
      <c r="D243" s="22"/>
      <c r="E243" s="22" t="str">
        <f>IF(Source!AF256=0,"-",ROUND(Source!AF256,2))</f>
        <v>-</v>
      </c>
      <c r="F243" s="22" t="str">
        <f>IF(Source!AE256=0,"-",ROUND(Source!AE256,2))</f>
        <v>-</v>
      </c>
      <c r="G243" s="22"/>
      <c r="H243" s="22"/>
      <c r="I243" s="22" t="str">
        <f>IF(Source!R256=0,"-",ROUND(Source!R256,2))</f>
        <v>-</v>
      </c>
      <c r="J243" s="22" t="str">
        <f>IF(Source!AI256=0,"-",ROUND(Source!AI256,0))</f>
        <v>-</v>
      </c>
      <c r="K243" s="22" t="str">
        <f>IF(Source!V256=0,"-",ROUND(Source!V256,0))</f>
        <v>-</v>
      </c>
    </row>
    <row r="244" spans="1:11" s="5" customFormat="1" ht="24.75" customHeight="1">
      <c r="A244" s="23"/>
      <c r="B244" s="23"/>
      <c r="C244" s="24" t="str">
        <f>CONCATENATE(" НР ",Source!AT256,"%",IF(Source!X256=0,"",CONCATENATE("=",ROUND(Source!X256,2))),","," СП ",Source!AU256,"%",IF(Source!Y256=0,"",CONCATENATE("=",ROUND(Source!Y256,2))),","," Итого ",IF(Source!Y256+Source!X256+Source!O256=0,"",CONCATENATE("=",ROUND(Source!Y256+Source!X256+Source!O256,2))))</f>
        <v> НР %, СП %, Итого =361,98</v>
      </c>
      <c r="D244" s="23"/>
      <c r="E244" s="23"/>
      <c r="F244" s="23"/>
      <c r="G244" s="23"/>
      <c r="H244" s="23"/>
      <c r="I244" s="23"/>
      <c r="J244" s="23"/>
      <c r="K244" s="23"/>
    </row>
    <row r="245" spans="1:11" ht="12.75">
      <c r="A245" s="17" t="str">
        <f>Source!E257</f>
        <v>61</v>
      </c>
      <c r="B245" s="18" t="str">
        <f>Source!F257</f>
        <v>прайс</v>
      </c>
      <c r="C245" s="18" t="str">
        <f>Source!G257</f>
        <v>Гильза соединительная MJPT 54</v>
      </c>
      <c r="D245" s="19">
        <f>ROUND(Source!I257,10)</f>
        <v>2</v>
      </c>
      <c r="E245" s="19">
        <f>IF(Source!AB257=0,"-",ROUND(Source!AB257,2))</f>
        <v>182.24</v>
      </c>
      <c r="F245" s="19" t="str">
        <f>IF(Source!AD257=0,"-",ROUND(Source!AD257,2))</f>
        <v>-</v>
      </c>
      <c r="G245" s="19">
        <f>IF(Source!O257=0,"-",ROUND(Source!O257,2))</f>
        <v>364.48</v>
      </c>
      <c r="H245" s="19" t="str">
        <f>IF(Source!S257=0,"-",ROUND(Source!S257,2))</f>
        <v>-</v>
      </c>
      <c r="I245" s="19" t="str">
        <f>IF(Source!Q257=0,"-",ROUND(Source!Q257,2))</f>
        <v>-</v>
      </c>
      <c r="J245" s="19" t="str">
        <f>IF(Source!AH257=0,"-",ROUND(Source!AH257,0))</f>
        <v>-</v>
      </c>
      <c r="K245" s="19" t="str">
        <f>IF(Source!U257=0,"-",ROUND(Source!U257,0))</f>
        <v>-</v>
      </c>
    </row>
    <row r="246" spans="1:11" ht="12.75">
      <c r="A246" s="20"/>
      <c r="B246" s="20"/>
      <c r="C246" s="21" t="str">
        <f>Source!H257</f>
        <v>ШТ</v>
      </c>
      <c r="D246" s="22"/>
      <c r="E246" s="22" t="str">
        <f>IF(Source!AF257=0,"-",ROUND(Source!AF257,2))</f>
        <v>-</v>
      </c>
      <c r="F246" s="22" t="str">
        <f>IF(Source!AE257=0,"-",ROUND(Source!AE257,2))</f>
        <v>-</v>
      </c>
      <c r="G246" s="22"/>
      <c r="H246" s="22"/>
      <c r="I246" s="22" t="str">
        <f>IF(Source!R257=0,"-",ROUND(Source!R257,2))</f>
        <v>-</v>
      </c>
      <c r="J246" s="22" t="str">
        <f>IF(Source!AI257=0,"-",ROUND(Source!AI257,0))</f>
        <v>-</v>
      </c>
      <c r="K246" s="22" t="str">
        <f>IF(Source!V257=0,"-",ROUND(Source!V257,0))</f>
        <v>-</v>
      </c>
    </row>
    <row r="247" spans="1:11" s="5" customFormat="1" ht="24.75" customHeight="1">
      <c r="A247" s="23"/>
      <c r="B247" s="23"/>
      <c r="C247" s="24" t="str">
        <f>CONCATENATE(" НР ",Source!AT257,"%",IF(Source!X257=0,"",CONCATENATE("=",ROUND(Source!X257,2))),","," СП ",Source!AU257,"%",IF(Source!Y257=0,"",CONCATENATE("=",ROUND(Source!Y257,2))),","," Итого ",IF(Source!Y257+Source!X257+Source!O257=0,"",CONCATENATE("=",ROUND(Source!Y257+Source!X257+Source!O257,2))))</f>
        <v> НР %, СП %, Итого =364,48</v>
      </c>
      <c r="D247" s="23"/>
      <c r="E247" s="23"/>
      <c r="F247" s="23"/>
      <c r="G247" s="23"/>
      <c r="H247" s="23"/>
      <c r="I247" s="23"/>
      <c r="J247" s="23"/>
      <c r="K247" s="23"/>
    </row>
    <row r="248" spans="1:11" ht="12.75">
      <c r="A248" s="17" t="str">
        <f>Source!E258</f>
        <v>62</v>
      </c>
      <c r="B248" s="18" t="str">
        <f>Source!F258</f>
        <v>прайс</v>
      </c>
      <c r="C248" s="18" t="str">
        <f>Source!G258</f>
        <v>Фасадное крепление для СИП   SF 50</v>
      </c>
      <c r="D248" s="19">
        <f>ROUND(Source!I258,10)</f>
        <v>25</v>
      </c>
      <c r="E248" s="19">
        <f>IF(Source!AB258=0,"-",ROUND(Source!AB258,2))</f>
        <v>66.71</v>
      </c>
      <c r="F248" s="19" t="str">
        <f>IF(Source!AD258=0,"-",ROUND(Source!AD258,2))</f>
        <v>-</v>
      </c>
      <c r="G248" s="19">
        <f>IF(Source!O258=0,"-",ROUND(Source!O258,2))</f>
        <v>1667.75</v>
      </c>
      <c r="H248" s="19" t="str">
        <f>IF(Source!S258=0,"-",ROUND(Source!S258,2))</f>
        <v>-</v>
      </c>
      <c r="I248" s="19" t="str">
        <f>IF(Source!Q258=0,"-",ROUND(Source!Q258,2))</f>
        <v>-</v>
      </c>
      <c r="J248" s="19" t="str">
        <f>IF(Source!AH258=0,"-",ROUND(Source!AH258,0))</f>
        <v>-</v>
      </c>
      <c r="K248" s="19" t="str">
        <f>IF(Source!U258=0,"-",ROUND(Source!U258,0))</f>
        <v>-</v>
      </c>
    </row>
    <row r="249" spans="1:11" ht="12.75">
      <c r="A249" s="20"/>
      <c r="B249" s="20"/>
      <c r="C249" s="21" t="str">
        <f>Source!H258</f>
        <v>ШТ</v>
      </c>
      <c r="D249" s="22"/>
      <c r="E249" s="22" t="str">
        <f>IF(Source!AF258=0,"-",ROUND(Source!AF258,2))</f>
        <v>-</v>
      </c>
      <c r="F249" s="22" t="str">
        <f>IF(Source!AE258=0,"-",ROUND(Source!AE258,2))</f>
        <v>-</v>
      </c>
      <c r="G249" s="22"/>
      <c r="H249" s="22"/>
      <c r="I249" s="22" t="str">
        <f>IF(Source!R258=0,"-",ROUND(Source!R258,2))</f>
        <v>-</v>
      </c>
      <c r="J249" s="22" t="str">
        <f>IF(Source!AI258=0,"-",ROUND(Source!AI258,0))</f>
        <v>-</v>
      </c>
      <c r="K249" s="22" t="str">
        <f>IF(Source!V258=0,"-",ROUND(Source!V258,0))</f>
        <v>-</v>
      </c>
    </row>
    <row r="250" spans="1:11" s="5" customFormat="1" ht="24.75" customHeight="1">
      <c r="A250" s="23"/>
      <c r="B250" s="23"/>
      <c r="C250" s="24" t="str">
        <f>CONCATENATE(" НР ",Source!AT258,"%",IF(Source!X258=0,"",CONCATENATE("=",ROUND(Source!X258,2))),","," СП ",Source!AU258,"%",IF(Source!Y258=0,"",CONCATENATE("=",ROUND(Source!Y258,2))),","," Итого ",IF(Source!Y258+Source!X258+Source!O258=0,"",CONCATENATE("=",ROUND(Source!Y258+Source!X258+Source!O258,2))))</f>
        <v> НР %, СП %, Итого =1667,75</v>
      </c>
      <c r="D250" s="23"/>
      <c r="E250" s="23"/>
      <c r="F250" s="23"/>
      <c r="G250" s="23"/>
      <c r="H250" s="23"/>
      <c r="I250" s="23"/>
      <c r="J250" s="23"/>
      <c r="K250" s="23"/>
    </row>
    <row r="251" spans="1:11" ht="12.75">
      <c r="A251" s="17" t="str">
        <f>Source!E259</f>
        <v>63</v>
      </c>
      <c r="B251" s="18" t="str">
        <f>Source!F259</f>
        <v>прайс</v>
      </c>
      <c r="C251" s="18" t="str">
        <f>Source!G259</f>
        <v>Крюк с резьбой  ВТ 8</v>
      </c>
      <c r="D251" s="19">
        <f>ROUND(Source!I259,10)</f>
        <v>1</v>
      </c>
      <c r="E251" s="19">
        <f>IF(Source!AB259=0,"-",ROUND(Source!AB259,2))</f>
        <v>17.89</v>
      </c>
      <c r="F251" s="19" t="str">
        <f>IF(Source!AD259=0,"-",ROUND(Source!AD259,2))</f>
        <v>-</v>
      </c>
      <c r="G251" s="19">
        <f>IF(Source!O259=0,"-",ROUND(Source!O259,2))</f>
        <v>17.89</v>
      </c>
      <c r="H251" s="19" t="str">
        <f>IF(Source!S259=0,"-",ROUND(Source!S259,2))</f>
        <v>-</v>
      </c>
      <c r="I251" s="19" t="str">
        <f>IF(Source!Q259=0,"-",ROUND(Source!Q259,2))</f>
        <v>-</v>
      </c>
      <c r="J251" s="19" t="str">
        <f>IF(Source!AH259=0,"-",ROUND(Source!AH259,0))</f>
        <v>-</v>
      </c>
      <c r="K251" s="19" t="str">
        <f>IF(Source!U259=0,"-",ROUND(Source!U259,0))</f>
        <v>-</v>
      </c>
    </row>
    <row r="252" spans="1:11" ht="12.75">
      <c r="A252" s="20"/>
      <c r="B252" s="20"/>
      <c r="C252" s="21" t="str">
        <f>Source!H259</f>
        <v>ШТ</v>
      </c>
      <c r="D252" s="22"/>
      <c r="E252" s="22" t="str">
        <f>IF(Source!AF259=0,"-",ROUND(Source!AF259,2))</f>
        <v>-</v>
      </c>
      <c r="F252" s="22" t="str">
        <f>IF(Source!AE259=0,"-",ROUND(Source!AE259,2))</f>
        <v>-</v>
      </c>
      <c r="G252" s="22"/>
      <c r="H252" s="22"/>
      <c r="I252" s="22" t="str">
        <f>IF(Source!R259=0,"-",ROUND(Source!R259,2))</f>
        <v>-</v>
      </c>
      <c r="J252" s="22" t="str">
        <f>IF(Source!AI259=0,"-",ROUND(Source!AI259,0))</f>
        <v>-</v>
      </c>
      <c r="K252" s="22" t="str">
        <f>IF(Source!V259=0,"-",ROUND(Source!V259,0))</f>
        <v>-</v>
      </c>
    </row>
    <row r="253" spans="1:11" s="5" customFormat="1" ht="24.75" customHeight="1">
      <c r="A253" s="23"/>
      <c r="B253" s="23"/>
      <c r="C253" s="24" t="str">
        <f>CONCATENATE(" НР ",Source!AT259,"%",IF(Source!X259=0,"",CONCATENATE("=",ROUND(Source!X259,2))),","," СП ",Source!AU259,"%",IF(Source!Y259=0,"",CONCATENATE("=",ROUND(Source!Y259,2))),","," Итого ",IF(Source!Y259+Source!X259+Source!O259=0,"",CONCATENATE("=",ROUND(Source!Y259+Source!X259+Source!O259,2))))</f>
        <v> НР %, СП %, Итого =17,89</v>
      </c>
      <c r="D253" s="23"/>
      <c r="E253" s="23"/>
      <c r="F253" s="23"/>
      <c r="G253" s="23"/>
      <c r="H253" s="23"/>
      <c r="I253" s="23"/>
      <c r="J253" s="23"/>
      <c r="K253" s="23"/>
    </row>
    <row r="254" spans="1:11" ht="12.75">
      <c r="A254" s="17" t="str">
        <f>Source!E260</f>
        <v>64</v>
      </c>
      <c r="B254" s="18" t="str">
        <f>Source!F260</f>
        <v>прайс</v>
      </c>
      <c r="C254" s="18" t="str">
        <f>Source!G260</f>
        <v>Колпачок СE 6.35</v>
      </c>
      <c r="D254" s="19">
        <f>ROUND(Source!I260,10)</f>
        <v>8</v>
      </c>
      <c r="E254" s="19">
        <f>IF(Source!AB260=0,"-",ROUND(Source!AB260,2))</f>
        <v>35.8</v>
      </c>
      <c r="F254" s="19" t="str">
        <f>IF(Source!AD260=0,"-",ROUND(Source!AD260,2))</f>
        <v>-</v>
      </c>
      <c r="G254" s="19">
        <f>IF(Source!O260=0,"-",ROUND(Source!O260,2))</f>
        <v>286.4</v>
      </c>
      <c r="H254" s="19" t="str">
        <f>IF(Source!S260=0,"-",ROUND(Source!S260,2))</f>
        <v>-</v>
      </c>
      <c r="I254" s="19" t="str">
        <f>IF(Source!Q260=0,"-",ROUND(Source!Q260,2))</f>
        <v>-</v>
      </c>
      <c r="J254" s="19" t="str">
        <f>IF(Source!AH260=0,"-",ROUND(Source!AH260,0))</f>
        <v>-</v>
      </c>
      <c r="K254" s="19" t="str">
        <f>IF(Source!U260=0,"-",ROUND(Source!U260,0))</f>
        <v>-</v>
      </c>
    </row>
    <row r="255" spans="1:11" ht="12.75">
      <c r="A255" s="20"/>
      <c r="B255" s="20"/>
      <c r="C255" s="21" t="str">
        <f>Source!H260</f>
        <v>ШТ</v>
      </c>
      <c r="D255" s="22"/>
      <c r="E255" s="22" t="str">
        <f>IF(Source!AF260=0,"-",ROUND(Source!AF260,2))</f>
        <v>-</v>
      </c>
      <c r="F255" s="22" t="str">
        <f>IF(Source!AE260=0,"-",ROUND(Source!AE260,2))</f>
        <v>-</v>
      </c>
      <c r="G255" s="22"/>
      <c r="H255" s="22"/>
      <c r="I255" s="22" t="str">
        <f>IF(Source!R260=0,"-",ROUND(Source!R260,2))</f>
        <v>-</v>
      </c>
      <c r="J255" s="22" t="str">
        <f>IF(Source!AI260=0,"-",ROUND(Source!AI260,0))</f>
        <v>-</v>
      </c>
      <c r="K255" s="22" t="str">
        <f>IF(Source!V260=0,"-",ROUND(Source!V260,0))</f>
        <v>-</v>
      </c>
    </row>
    <row r="256" spans="1:11" s="5" customFormat="1" ht="24.75" customHeight="1">
      <c r="A256" s="23"/>
      <c r="B256" s="23"/>
      <c r="C256" s="24" t="str">
        <f>CONCATENATE(" НР ",Source!AT260,"%",IF(Source!X260=0,"",CONCATENATE("=",ROUND(Source!X260,2))),","," СП ",Source!AU260,"%",IF(Source!Y260=0,"",CONCATENATE("=",ROUND(Source!Y260,2))),","," Итого ",IF(Source!Y260+Source!X260+Source!O260=0,"",CONCATENATE("=",ROUND(Source!Y260+Source!X260+Source!O260,2))))</f>
        <v> НР %, СП %, Итого =286,4</v>
      </c>
      <c r="D256" s="23"/>
      <c r="E256" s="23"/>
      <c r="F256" s="23"/>
      <c r="G256" s="23"/>
      <c r="H256" s="23"/>
      <c r="I256" s="23"/>
      <c r="J256" s="23"/>
      <c r="K256" s="23"/>
    </row>
    <row r="257" spans="1:11" ht="12.75">
      <c r="A257" s="17" t="str">
        <f>Source!E261</f>
        <v>65</v>
      </c>
      <c r="B257" s="18" t="str">
        <f>Source!F261</f>
        <v>прайс</v>
      </c>
      <c r="C257" s="18" t="str">
        <f>Source!G261</f>
        <v>Ремешок Е778</v>
      </c>
      <c r="D257" s="19">
        <f>ROUND(Source!I261,10)</f>
        <v>192</v>
      </c>
      <c r="E257" s="19">
        <f>IF(Source!AB261=0,"-",ROUND(Source!AB261,2))</f>
        <v>431.18</v>
      </c>
      <c r="F257" s="19" t="str">
        <f>IF(Source!AD261=0,"-",ROUND(Source!AD261,2))</f>
        <v>-</v>
      </c>
      <c r="G257" s="19">
        <f>IF(Source!O261=0,"-",ROUND(Source!O261,2))</f>
        <v>82786.56</v>
      </c>
      <c r="H257" s="19" t="str">
        <f>IF(Source!S261=0,"-",ROUND(Source!S261,2))</f>
        <v>-</v>
      </c>
      <c r="I257" s="19" t="str">
        <f>IF(Source!Q261=0,"-",ROUND(Source!Q261,2))</f>
        <v>-</v>
      </c>
      <c r="J257" s="19" t="str">
        <f>IF(Source!AH261=0,"-",ROUND(Source!AH261,0))</f>
        <v>-</v>
      </c>
      <c r="K257" s="19" t="str">
        <f>IF(Source!U261=0,"-",ROUND(Source!U261,0))</f>
        <v>-</v>
      </c>
    </row>
    <row r="258" spans="1:11" ht="12.75">
      <c r="A258" s="20"/>
      <c r="B258" s="20"/>
      <c r="C258" s="21" t="str">
        <f>Source!H261</f>
        <v>ШТ</v>
      </c>
      <c r="D258" s="22"/>
      <c r="E258" s="22" t="str">
        <f>IF(Source!AF261=0,"-",ROUND(Source!AF261,2))</f>
        <v>-</v>
      </c>
      <c r="F258" s="22" t="str">
        <f>IF(Source!AE261=0,"-",ROUND(Source!AE261,2))</f>
        <v>-</v>
      </c>
      <c r="G258" s="22"/>
      <c r="H258" s="22"/>
      <c r="I258" s="22" t="str">
        <f>IF(Source!R261=0,"-",ROUND(Source!R261,2))</f>
        <v>-</v>
      </c>
      <c r="J258" s="22" t="str">
        <f>IF(Source!AI261=0,"-",ROUND(Source!AI261,0))</f>
        <v>-</v>
      </c>
      <c r="K258" s="22" t="str">
        <f>IF(Source!V261=0,"-",ROUND(Source!V261,0))</f>
        <v>-</v>
      </c>
    </row>
    <row r="259" spans="1:11" s="5" customFormat="1" ht="24.75" customHeight="1">
      <c r="A259" s="23"/>
      <c r="B259" s="23"/>
      <c r="C259" s="24" t="str">
        <f>CONCATENATE(" НР ",Source!AT261,"%",IF(Source!X261=0,"",CONCATENATE("=",ROUND(Source!X261,2))),","," СП ",Source!AU261,"%",IF(Source!Y261=0,"",CONCATENATE("=",ROUND(Source!Y261,2))),","," Итого ",IF(Source!Y261+Source!X261+Source!O261=0,"",CONCATENATE("=",ROUND(Source!Y261+Source!X261+Source!O261,2))))</f>
        <v> НР %, СП %, Итого =82786,56</v>
      </c>
      <c r="D259" s="23"/>
      <c r="E259" s="23"/>
      <c r="F259" s="23"/>
      <c r="G259" s="23"/>
      <c r="H259" s="23"/>
      <c r="I259" s="23"/>
      <c r="J259" s="23"/>
      <c r="K259" s="23"/>
    </row>
    <row r="260" spans="1:11" ht="12.75">
      <c r="A260" s="17" t="str">
        <f>Source!E262</f>
        <v>66</v>
      </c>
      <c r="B260" s="18" t="str">
        <f>Source!F262</f>
        <v>прайс</v>
      </c>
      <c r="C260" s="18" t="str">
        <f>Source!G262</f>
        <v>Зажим соединительный ПС1-1</v>
      </c>
      <c r="D260" s="19">
        <f>ROUND(Source!I262,10)</f>
        <v>11</v>
      </c>
      <c r="E260" s="19">
        <f>IF(Source!AB262=0,"-",ROUND(Source!AB262,2))</f>
        <v>76.99</v>
      </c>
      <c r="F260" s="19" t="str">
        <f>IF(Source!AD262=0,"-",ROUND(Source!AD262,2))</f>
        <v>-</v>
      </c>
      <c r="G260" s="19">
        <f>IF(Source!O262=0,"-",ROUND(Source!O262,2))</f>
        <v>846.89</v>
      </c>
      <c r="H260" s="19" t="str">
        <f>IF(Source!S262=0,"-",ROUND(Source!S262,2))</f>
        <v>-</v>
      </c>
      <c r="I260" s="19" t="str">
        <f>IF(Source!Q262=0,"-",ROUND(Source!Q262,2))</f>
        <v>-</v>
      </c>
      <c r="J260" s="19" t="str">
        <f>IF(Source!AH262=0,"-",ROUND(Source!AH262,0))</f>
        <v>-</v>
      </c>
      <c r="K260" s="19" t="str">
        <f>IF(Source!U262=0,"-",ROUND(Source!U262,0))</f>
        <v>-</v>
      </c>
    </row>
    <row r="261" spans="1:11" ht="12.75">
      <c r="A261" s="20"/>
      <c r="B261" s="20"/>
      <c r="C261" s="21" t="str">
        <f>Source!H262</f>
        <v>ШТ</v>
      </c>
      <c r="D261" s="22"/>
      <c r="E261" s="22" t="str">
        <f>IF(Source!AF262=0,"-",ROUND(Source!AF262,2))</f>
        <v>-</v>
      </c>
      <c r="F261" s="22" t="str">
        <f>IF(Source!AE262=0,"-",ROUND(Source!AE262,2))</f>
        <v>-</v>
      </c>
      <c r="G261" s="22"/>
      <c r="H261" s="22"/>
      <c r="I261" s="22" t="str">
        <f>IF(Source!R262=0,"-",ROUND(Source!R262,2))</f>
        <v>-</v>
      </c>
      <c r="J261" s="22" t="str">
        <f>IF(Source!AI262=0,"-",ROUND(Source!AI262,0))</f>
        <v>-</v>
      </c>
      <c r="K261" s="22" t="str">
        <f>IF(Source!V262=0,"-",ROUND(Source!V262,0))</f>
        <v>-</v>
      </c>
    </row>
    <row r="262" spans="1:11" s="5" customFormat="1" ht="24.75" customHeight="1">
      <c r="A262" s="23"/>
      <c r="B262" s="23"/>
      <c r="C262" s="24" t="str">
        <f>CONCATENATE(" НР ",Source!AT262,"%",IF(Source!X262=0,"",CONCATENATE("=",ROUND(Source!X262,2))),","," СП ",Source!AU262,"%",IF(Source!Y262=0,"",CONCATENATE("=",ROUND(Source!Y262,2))),","," Итого ",IF(Source!Y262+Source!X262+Source!O262=0,"",CONCATENATE("=",ROUND(Source!Y262+Source!X262+Source!O262,2))))</f>
        <v> НР %, СП %, Итого =846,89</v>
      </c>
      <c r="D262" s="23"/>
      <c r="E262" s="23"/>
      <c r="F262" s="23"/>
      <c r="G262" s="23"/>
      <c r="H262" s="23"/>
      <c r="I262" s="23"/>
      <c r="J262" s="23"/>
      <c r="K262" s="23"/>
    </row>
    <row r="263" spans="1:11" ht="12.75">
      <c r="A263" s="17" t="str">
        <f>Source!E263</f>
        <v>67</v>
      </c>
      <c r="B263" s="18" t="str">
        <f>Source!F263</f>
        <v>прайс</v>
      </c>
      <c r="C263" s="18" t="str">
        <f>Source!G263</f>
        <v>Труба гофрированная  д.45</v>
      </c>
      <c r="D263" s="19">
        <f>ROUND(Source!I263,10)</f>
        <v>10</v>
      </c>
      <c r="E263" s="19">
        <f>IF(Source!AB263=0,"-",ROUND(Source!AB263,2))</f>
        <v>16.1</v>
      </c>
      <c r="F263" s="19" t="str">
        <f>IF(Source!AD263=0,"-",ROUND(Source!AD263,2))</f>
        <v>-</v>
      </c>
      <c r="G263" s="19">
        <f>IF(Source!O263=0,"-",ROUND(Source!O263,2))</f>
        <v>161</v>
      </c>
      <c r="H263" s="19" t="str">
        <f>IF(Source!S263=0,"-",ROUND(Source!S263,2))</f>
        <v>-</v>
      </c>
      <c r="I263" s="19" t="str">
        <f>IF(Source!Q263=0,"-",ROUND(Source!Q263,2))</f>
        <v>-</v>
      </c>
      <c r="J263" s="19" t="str">
        <f>IF(Source!AH263=0,"-",ROUND(Source!AH263,0))</f>
        <v>-</v>
      </c>
      <c r="K263" s="19" t="str">
        <f>IF(Source!U263=0,"-",ROUND(Source!U263,0))</f>
        <v>-</v>
      </c>
    </row>
    <row r="264" spans="1:11" ht="12.75">
      <c r="A264" s="20"/>
      <c r="B264" s="20"/>
      <c r="C264" s="21" t="str">
        <f>Source!H263</f>
        <v>м</v>
      </c>
      <c r="D264" s="22"/>
      <c r="E264" s="22" t="str">
        <f>IF(Source!AF263=0,"-",ROUND(Source!AF263,2))</f>
        <v>-</v>
      </c>
      <c r="F264" s="22" t="str">
        <f>IF(Source!AE263=0,"-",ROUND(Source!AE263,2))</f>
        <v>-</v>
      </c>
      <c r="G264" s="22"/>
      <c r="H264" s="22"/>
      <c r="I264" s="22" t="str">
        <f>IF(Source!R263=0,"-",ROUND(Source!R263,2))</f>
        <v>-</v>
      </c>
      <c r="J264" s="22" t="str">
        <f>IF(Source!AI263=0,"-",ROUND(Source!AI263,0))</f>
        <v>-</v>
      </c>
      <c r="K264" s="22" t="str">
        <f>IF(Source!V263=0,"-",ROUND(Source!V263,0))</f>
        <v>-</v>
      </c>
    </row>
    <row r="265" spans="1:11" s="5" customFormat="1" ht="24.75" customHeight="1">
      <c r="A265" s="23"/>
      <c r="B265" s="23"/>
      <c r="C265" s="24" t="str">
        <f>CONCATENATE(" НР ",Source!AT263,"%",IF(Source!X263=0,"",CONCATENATE("=",ROUND(Source!X263,2))),","," СП ",Source!AU263,"%",IF(Source!Y263=0,"",CONCATENATE("=",ROUND(Source!Y263,2))),","," Итого ",IF(Source!Y263+Source!X263+Source!O263=0,"",CONCATENATE("=",ROUND(Source!Y263+Source!X263+Source!O263,2))))</f>
        <v> НР %, СП %, Итого =161</v>
      </c>
      <c r="D265" s="23"/>
      <c r="E265" s="23"/>
      <c r="F265" s="23"/>
      <c r="G265" s="23"/>
      <c r="H265" s="23"/>
      <c r="I265" s="23"/>
      <c r="J265" s="23"/>
      <c r="K265" s="23"/>
    </row>
    <row r="266" spans="1:11" ht="12.75">
      <c r="A266" s="16"/>
      <c r="K266" s="25"/>
    </row>
    <row r="267" spans="1:11" ht="14.25">
      <c r="A267" s="28"/>
      <c r="B267" s="26" t="s">
        <v>679</v>
      </c>
      <c r="C267" s="8"/>
      <c r="D267" s="8"/>
      <c r="E267" s="8"/>
      <c r="F267" s="8"/>
      <c r="G267" s="8">
        <f>IF(Source!O265=0,"-",ROUND(Source!O265,2))</f>
        <v>476408.86</v>
      </c>
      <c r="H267" s="8" t="str">
        <f>IF(Source!S265=0,"-",ROUND(Source!S265,2))</f>
        <v>-</v>
      </c>
      <c r="I267" s="27" t="str">
        <f>IF(Source!Q265=0,"-",ROUND(Source!Q265,2))</f>
        <v>-</v>
      </c>
      <c r="J267" s="8"/>
      <c r="K267" s="29" t="str">
        <f>IF(Source!U265=0,"-",ROUND(Source!U265,0))</f>
        <v>-</v>
      </c>
    </row>
    <row r="268" spans="1:11" ht="14.25">
      <c r="A268" s="28"/>
      <c r="B268" s="6"/>
      <c r="C268" s="8"/>
      <c r="D268" s="8"/>
      <c r="E268" s="8"/>
      <c r="F268" s="8"/>
      <c r="G268" s="8"/>
      <c r="H268" s="8"/>
      <c r="I268" s="8" t="str">
        <f>IF(Source!R265=0,"-",ROUND(Source!R265,2))</f>
        <v>-</v>
      </c>
      <c r="J268" s="8"/>
      <c r="K268" s="30" t="str">
        <f>IF(Source!V265=0,"-",ROUND(Source!V265,0))</f>
        <v>-</v>
      </c>
    </row>
    <row r="269" spans="1:11" ht="12.75">
      <c r="A269" s="13"/>
      <c r="K269" s="14"/>
    </row>
    <row r="270" spans="1:11" ht="12.75">
      <c r="A270" s="13"/>
      <c r="B270" s="4" t="str">
        <f>Source!H280</f>
        <v>Итого</v>
      </c>
      <c r="F270" s="4">
        <f>ROUND(Source!F280,2)</f>
        <v>476408.86</v>
      </c>
      <c r="K270" s="14"/>
    </row>
    <row r="271" spans="1:11" ht="12.75">
      <c r="A271" s="13"/>
      <c r="B271" s="4" t="str">
        <f>Source!H281</f>
        <v>Транспортные расходы, %</v>
      </c>
      <c r="F271" s="4">
        <f>ROUND(Source!F281,2)</f>
        <v>7.73</v>
      </c>
      <c r="K271" s="14"/>
    </row>
    <row r="272" spans="1:11" ht="12.75">
      <c r="A272" s="13"/>
      <c r="B272" s="4" t="str">
        <f>Source!H283</f>
        <v>Транспортные расходы, руб.</v>
      </c>
      <c r="F272" s="4">
        <f>ROUND(Source!F283,2)</f>
        <v>36826.4</v>
      </c>
      <c r="K272" s="14"/>
    </row>
    <row r="273" spans="1:11" ht="12.75">
      <c r="A273" s="13"/>
      <c r="B273" s="4" t="str">
        <f>Source!H285</f>
        <v>Итого с ТР и ЗСР, руб.</v>
      </c>
      <c r="F273" s="4">
        <f>ROUND(Source!F285,2)</f>
        <v>513235.26</v>
      </c>
      <c r="K273" s="14"/>
    </row>
    <row r="274" spans="1:11" ht="12.75">
      <c r="A274" s="13"/>
      <c r="K274" s="14"/>
    </row>
    <row r="275" spans="1:11" ht="12.75">
      <c r="A275" s="13"/>
      <c r="K275" s="14"/>
    </row>
    <row r="276" spans="1:11" ht="14.25">
      <c r="A276" s="28"/>
      <c r="B276" s="26" t="s">
        <v>680</v>
      </c>
      <c r="C276" s="8"/>
      <c r="D276" s="8"/>
      <c r="E276" s="8"/>
      <c r="F276" s="8"/>
      <c r="G276" s="8">
        <f>IF(Source!O287=0,"-",ROUND(Source!O287,2))</f>
        <v>488944.07</v>
      </c>
      <c r="H276" s="8">
        <f>IF(Source!S287=0,"-",ROUND(Source!S287,2))</f>
        <v>2838.88</v>
      </c>
      <c r="I276" s="27">
        <f>IF(Source!Q287=0,"-",ROUND(Source!Q287,2))</f>
        <v>7847.39</v>
      </c>
      <c r="J276" s="8"/>
      <c r="K276" s="29">
        <f>IF(Source!U287=0,"-",ROUND(Source!U287,0))</f>
        <v>306</v>
      </c>
    </row>
    <row r="277" spans="1:11" ht="14.25">
      <c r="A277" s="28"/>
      <c r="B277" s="6"/>
      <c r="C277" s="8"/>
      <c r="D277" s="8"/>
      <c r="E277" s="8"/>
      <c r="F277" s="8"/>
      <c r="G277" s="8"/>
      <c r="H277" s="8"/>
      <c r="I277" s="8">
        <f>IF(Source!R287=0,"-",ROUND(Source!R287,2))</f>
        <v>833.75</v>
      </c>
      <c r="J277" s="8"/>
      <c r="K277" s="30">
        <f>IF(Source!V287=0,"-",ROUND(Source!V287,0))</f>
        <v>71</v>
      </c>
    </row>
    <row r="278" spans="1:11" ht="12.75">
      <c r="A278" s="13"/>
      <c r="K278" s="14"/>
    </row>
    <row r="279" spans="1:11" s="5" customFormat="1" ht="15">
      <c r="A279" s="37"/>
      <c r="K279" s="38"/>
    </row>
    <row r="280" spans="1:11" ht="12.75">
      <c r="A280" s="13"/>
      <c r="K280" s="14"/>
    </row>
    <row r="281" spans="1:11" ht="14.25">
      <c r="A281" s="28"/>
      <c r="B281" s="26" t="s">
        <v>681</v>
      </c>
      <c r="C281" s="8"/>
      <c r="D281" s="8"/>
      <c r="E281" s="8"/>
      <c r="F281" s="8"/>
      <c r="G281" s="8">
        <f>IF(Source!O303=0,"-",ROUND(Source!O303,2))</f>
        <v>488944.07</v>
      </c>
      <c r="H281" s="8">
        <f>IF(Source!S303=0,"-",ROUND(Source!S303,2))</f>
        <v>2838.88</v>
      </c>
      <c r="I281" s="27">
        <f>IF(Source!Q303=0,"-",ROUND(Source!Q303,2))</f>
        <v>7847.39</v>
      </c>
      <c r="J281" s="8"/>
      <c r="K281" s="29">
        <f>IF(Source!U303=0,"-",ROUND(Source!U303,0))</f>
        <v>306</v>
      </c>
    </row>
    <row r="282" spans="1:11" ht="14.25">
      <c r="A282" s="28"/>
      <c r="B282" s="6"/>
      <c r="C282" s="8"/>
      <c r="D282" s="8"/>
      <c r="E282" s="8"/>
      <c r="F282" s="8"/>
      <c r="G282" s="8"/>
      <c r="H282" s="8"/>
      <c r="I282" s="8">
        <f>IF(Source!R303=0,"-",ROUND(Source!R303,2))</f>
        <v>833.75</v>
      </c>
      <c r="J282" s="8"/>
      <c r="K282" s="30">
        <f>IF(Source!V303=0,"-",ROUND(Source!V303,0))</f>
        <v>71</v>
      </c>
    </row>
    <row r="283" spans="1:11" ht="12.75">
      <c r="A283" s="13"/>
      <c r="K283" s="14"/>
    </row>
    <row r="284" spans="1:11" s="5" customFormat="1" ht="15">
      <c r="A284" s="37"/>
      <c r="B284" s="5" t="str">
        <f>Source!H318</f>
        <v>Итого по 1 разделу</v>
      </c>
      <c r="F284" s="5">
        <f>ROUND(Source!F318,2)</f>
        <v>22464.1</v>
      </c>
      <c r="K284" s="38"/>
    </row>
    <row r="285" spans="1:11" s="5" customFormat="1" ht="15">
      <c r="A285" s="37"/>
      <c r="B285" s="5" t="str">
        <f>Source!H319</f>
        <v>Итого по 2 разделу</v>
      </c>
      <c r="F285" s="5">
        <f>ROUND(Source!F319,2)</f>
        <v>102178.45</v>
      </c>
      <c r="K285" s="38"/>
    </row>
    <row r="286" spans="1:11" s="5" customFormat="1" ht="15">
      <c r="A286" s="37"/>
      <c r="B286" s="5" t="str">
        <f>Source!H320</f>
        <v>Итого по 3 разделу</v>
      </c>
      <c r="F286" s="5">
        <f>ROUND(Source!F320,2)</f>
        <v>5871.71</v>
      </c>
      <c r="K286" s="38"/>
    </row>
    <row r="287" spans="1:11" s="5" customFormat="1" ht="15">
      <c r="A287" s="37"/>
      <c r="B287" s="5" t="str">
        <f>Source!H321</f>
        <v>Итого по 4 разделу</v>
      </c>
      <c r="F287" s="5">
        <f>ROUND(Source!F321,2)</f>
        <v>513235.26</v>
      </c>
      <c r="K287" s="38"/>
    </row>
    <row r="288" spans="1:11" s="5" customFormat="1" ht="15">
      <c r="A288" s="37"/>
      <c r="B288" s="5" t="str">
        <f>Source!H322</f>
        <v>Итого</v>
      </c>
      <c r="F288" s="5">
        <f>ROUND(Source!F322,2)</f>
        <v>643749.52</v>
      </c>
      <c r="K288" s="38"/>
    </row>
    <row r="289" spans="1:11" s="5" customFormat="1" ht="15">
      <c r="A289" s="37"/>
      <c r="B289" s="5" t="str">
        <f>Source!H332</f>
        <v>НДС 18%</v>
      </c>
      <c r="F289" s="5">
        <f>ROUND(Source!F332,2)</f>
        <v>115874.91</v>
      </c>
      <c r="K289" s="38"/>
    </row>
    <row r="290" spans="1:11" s="5" customFormat="1" ht="15">
      <c r="A290" s="37"/>
      <c r="B290" s="5" t="str">
        <f>Source!H333</f>
        <v>Всего по смете</v>
      </c>
      <c r="F290" s="5">
        <f>ROUND(Source!F333,2)</f>
        <v>759624.43</v>
      </c>
      <c r="K290" s="38"/>
    </row>
    <row r="291" spans="1:11" ht="12.75">
      <c r="A291" s="13"/>
      <c r="K291" s="14"/>
    </row>
    <row r="292" spans="1:11" ht="12.75">
      <c r="A292" s="13"/>
      <c r="K292" s="14"/>
    </row>
    <row r="293" spans="1:11" ht="12.75">
      <c r="A293" s="33"/>
      <c r="B293" s="15"/>
      <c r="C293" s="15"/>
      <c r="D293" s="15"/>
      <c r="E293" s="15"/>
      <c r="F293" s="15"/>
      <c r="G293" s="15"/>
      <c r="H293" s="15"/>
      <c r="I293" s="15"/>
      <c r="J293" s="15"/>
      <c r="K293" s="39"/>
    </row>
  </sheetData>
  <sheetProtection/>
  <mergeCells count="21">
    <mergeCell ref="F9:F10"/>
    <mergeCell ref="I9:I10"/>
    <mergeCell ref="E7:E8"/>
    <mergeCell ref="F7:F8"/>
    <mergeCell ref="J9:J10"/>
    <mergeCell ref="K9:K10"/>
    <mergeCell ref="G6:I6"/>
    <mergeCell ref="J6:K6"/>
    <mergeCell ref="B6:B10"/>
    <mergeCell ref="C6:C10"/>
    <mergeCell ref="D6:D10"/>
    <mergeCell ref="E6:F6"/>
    <mergeCell ref="J8:K8"/>
    <mergeCell ref="E9:E10"/>
    <mergeCell ref="G7:G10"/>
    <mergeCell ref="H7:H10"/>
    <mergeCell ref="I7:I8"/>
    <mergeCell ref="J7:K7"/>
    <mergeCell ref="A2:K2"/>
    <mergeCell ref="A3:K3"/>
    <mergeCell ref="A6:A10"/>
  </mergeCells>
  <printOptions/>
  <pageMargins left="0.3937007874015748" right="0.3937007874015748" top="0.2755905511811024" bottom="0.1968503937007874" header="0.11811023622047245" footer="0.11811023622047245"/>
  <pageSetup horizontalDpi="600" verticalDpi="600" orientation="portrait" paperSize="9" scale="70" r:id="rId1"/>
  <headerFooter>
    <oddHeader>&amp;L&amp;"Arial Cyr"&amp;7&amp;UПрограммные комплексы "Ресурсная смета", "Смета 2000", "BabyСмета", "Smeta.ru" (095) 974-15-89№ п/п&amp;R&amp;"Arial Cyr,обычный"&amp;7&amp;UСтраница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353"/>
  <sheetViews>
    <sheetView zoomScalePageLayoutView="0" workbookViewId="0" topLeftCell="A157">
      <selection activeCell="I186" sqref="I186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41189</v>
      </c>
    </row>
    <row r="12" spans="1:104" ht="12.75">
      <c r="A12" s="1">
        <v>1</v>
      </c>
      <c r="B12" s="1">
        <v>1</v>
      </c>
      <c r="C12" s="1">
        <v>0</v>
      </c>
      <c r="D12" s="1">
        <f>ROW(A303)</f>
        <v>303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23593761</v>
      </c>
      <c r="BE12" s="1" t="s">
        <v>6</v>
      </c>
      <c r="BF12" s="1" t="s">
        <v>7</v>
      </c>
      <c r="BG12" s="1">
        <v>23391096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21818353</v>
      </c>
      <c r="CB12" s="1">
        <v>21818345</v>
      </c>
      <c r="CC12" s="1">
        <v>21818343</v>
      </c>
      <c r="CD12" s="1">
        <v>21818341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22401239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15772297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B303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Реконструкция ВЛ-0,4 кВ от ТП-2П-7 по ул.Тепличная (  )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488944.07</v>
      </c>
      <c r="P18" s="2">
        <f t="shared" si="0"/>
        <v>478257.8</v>
      </c>
      <c r="Q18" s="2">
        <f t="shared" si="0"/>
        <v>7847.39</v>
      </c>
      <c r="R18" s="2">
        <f t="shared" si="0"/>
        <v>833.75</v>
      </c>
      <c r="S18" s="2">
        <f t="shared" si="0"/>
        <v>2838.88</v>
      </c>
      <c r="T18" s="2">
        <f t="shared" si="0"/>
        <v>0</v>
      </c>
      <c r="U18" s="2">
        <f t="shared" si="0"/>
        <v>306.43</v>
      </c>
      <c r="V18" s="2">
        <f t="shared" si="0"/>
        <v>70.52</v>
      </c>
      <c r="W18" s="2">
        <f t="shared" si="0"/>
        <v>0</v>
      </c>
      <c r="X18" s="2">
        <f t="shared" si="0"/>
        <v>3102.43</v>
      </c>
      <c r="Y18" s="2">
        <f t="shared" si="0"/>
        <v>1737.07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476408.86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ROW(A287)</f>
        <v>287</v>
      </c>
      <c r="E20" s="1"/>
      <c r="F20" s="1" t="s">
        <v>12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14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B287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Реконструкция ВЛ-0,4 кВ от ТП-2П-7 по ул.Тепличная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488944.07</v>
      </c>
      <c r="P22" s="2">
        <f t="shared" si="1"/>
        <v>478257.8</v>
      </c>
      <c r="Q22" s="2">
        <f t="shared" si="1"/>
        <v>7847.39</v>
      </c>
      <c r="R22" s="2">
        <f t="shared" si="1"/>
        <v>833.75</v>
      </c>
      <c r="S22" s="2">
        <f t="shared" si="1"/>
        <v>2838.88</v>
      </c>
      <c r="T22" s="2">
        <f t="shared" si="1"/>
        <v>0</v>
      </c>
      <c r="U22" s="2">
        <f t="shared" si="1"/>
        <v>306.43</v>
      </c>
      <c r="V22" s="2">
        <f t="shared" si="1"/>
        <v>70.52</v>
      </c>
      <c r="W22" s="2">
        <f t="shared" si="1"/>
        <v>0</v>
      </c>
      <c r="X22" s="2">
        <f t="shared" si="1"/>
        <v>3102.43</v>
      </c>
      <c r="Y22" s="2">
        <f t="shared" si="1"/>
        <v>1737.07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476408.86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ROW(A36)</f>
        <v>36</v>
      </c>
      <c r="E24" s="1"/>
      <c r="F24" s="1" t="s">
        <v>15</v>
      </c>
      <c r="G24" s="1" t="s">
        <v>16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3</v>
      </c>
      <c r="AP24" s="1" t="s">
        <v>3</v>
      </c>
      <c r="AQ24" s="1" t="s">
        <v>3</v>
      </c>
      <c r="AR24" s="1"/>
      <c r="AS24" s="1"/>
      <c r="AT24" s="1" t="s">
        <v>3</v>
      </c>
      <c r="AU24" s="1" t="s">
        <v>3</v>
      </c>
      <c r="AV24" s="1" t="s">
        <v>3</v>
      </c>
      <c r="AW24" s="1" t="s">
        <v>3</v>
      </c>
      <c r="AX24" s="1" t="s">
        <v>3</v>
      </c>
      <c r="AY24" s="1" t="s">
        <v>3</v>
      </c>
      <c r="AZ24" s="1" t="s">
        <v>3</v>
      </c>
      <c r="BA24" s="1" t="s">
        <v>3</v>
      </c>
      <c r="BB24" s="1" t="s">
        <v>3</v>
      </c>
      <c r="BC24" s="1" t="s">
        <v>3</v>
      </c>
      <c r="BD24" s="1" t="s">
        <v>3</v>
      </c>
      <c r="BE24" s="1" t="s">
        <v>17</v>
      </c>
      <c r="BF24" s="1">
        <v>0</v>
      </c>
      <c r="BG24" s="1">
        <v>0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>
        <v>0</v>
      </c>
      <c r="BN24" s="1" t="s">
        <v>3</v>
      </c>
      <c r="BO24" s="1">
        <v>0</v>
      </c>
    </row>
    <row r="26" spans="1:43" ht="12.75">
      <c r="A26" s="2">
        <v>52</v>
      </c>
      <c r="B26" s="2">
        <f aca="true" t="shared" si="2" ref="B26:AQ26">B36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Демонтажные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2253.3</v>
      </c>
      <c r="P26" s="2">
        <f t="shared" si="2"/>
        <v>0</v>
      </c>
      <c r="Q26" s="2">
        <f t="shared" si="2"/>
        <v>1831.44</v>
      </c>
      <c r="R26" s="2">
        <f t="shared" si="2"/>
        <v>183.14</v>
      </c>
      <c r="S26" s="2">
        <f t="shared" si="2"/>
        <v>421.86</v>
      </c>
      <c r="T26" s="2">
        <f t="shared" si="2"/>
        <v>0</v>
      </c>
      <c r="U26" s="2">
        <f t="shared" si="2"/>
        <v>50.01</v>
      </c>
      <c r="V26" s="2">
        <f t="shared" si="2"/>
        <v>15.48</v>
      </c>
      <c r="W26" s="2">
        <f t="shared" si="2"/>
        <v>0</v>
      </c>
      <c r="X26" s="2">
        <f t="shared" si="2"/>
        <v>531.17</v>
      </c>
      <c r="Y26" s="2">
        <f t="shared" si="2"/>
        <v>286.24</v>
      </c>
      <c r="Z26" s="2">
        <f t="shared" si="2"/>
        <v>0</v>
      </c>
      <c r="AA26" s="2">
        <f t="shared" si="2"/>
        <v>0</v>
      </c>
      <c r="AB26" s="2">
        <f t="shared" si="2"/>
        <v>2253.3</v>
      </c>
      <c r="AC26" s="2">
        <f t="shared" si="2"/>
        <v>0</v>
      </c>
      <c r="AD26" s="2">
        <f t="shared" si="2"/>
        <v>1831.44</v>
      </c>
      <c r="AE26" s="2">
        <f t="shared" si="2"/>
        <v>183.14</v>
      </c>
      <c r="AF26" s="2">
        <f t="shared" si="2"/>
        <v>421.86</v>
      </c>
      <c r="AG26" s="2">
        <f t="shared" si="2"/>
        <v>0</v>
      </c>
      <c r="AH26" s="2">
        <f t="shared" si="2"/>
        <v>50.01</v>
      </c>
      <c r="AI26" s="2">
        <f t="shared" si="2"/>
        <v>15.48</v>
      </c>
      <c r="AJ26" s="2">
        <f t="shared" si="2"/>
        <v>0</v>
      </c>
      <c r="AK26" s="2">
        <f t="shared" si="2"/>
        <v>531.17</v>
      </c>
      <c r="AL26" s="2">
        <f t="shared" si="2"/>
        <v>286.24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81" ht="12.75">
      <c r="A28">
        <v>17</v>
      </c>
      <c r="B28">
        <v>1</v>
      </c>
      <c r="C28">
        <f>ROW(SmtRes!A4)</f>
        <v>4</v>
      </c>
      <c r="D28">
        <f>ROW(EtalonRes!A4)</f>
        <v>4</v>
      </c>
      <c r="E28" t="s">
        <v>18</v>
      </c>
      <c r="F28" t="s">
        <v>19</v>
      </c>
      <c r="G28" t="s">
        <v>20</v>
      </c>
      <c r="H28" t="s">
        <v>21</v>
      </c>
      <c r="I28">
        <v>11</v>
      </c>
      <c r="J28">
        <v>0</v>
      </c>
      <c r="O28">
        <f aca="true" t="shared" si="3" ref="O28:O34">ROUND(CP28,2)</f>
        <v>623.37</v>
      </c>
      <c r="P28">
        <f aca="true" t="shared" si="4" ref="P28:P34">ROUND(CQ28*I28,2)</f>
        <v>0</v>
      </c>
      <c r="Q28">
        <f aca="true" t="shared" si="5" ref="Q28:Q34">ROUND(CR28*I28,2)</f>
        <v>542.52</v>
      </c>
      <c r="R28">
        <f aca="true" t="shared" si="6" ref="R28:R34">ROUND(CS28*I28,2)</f>
        <v>57.2</v>
      </c>
      <c r="S28">
        <f aca="true" t="shared" si="7" ref="S28:S34">ROUND(CT28*I28,2)</f>
        <v>80.85</v>
      </c>
      <c r="T28">
        <f aca="true" t="shared" si="8" ref="T28:T34">ROUND(CU28*I28,2)</f>
        <v>0</v>
      </c>
      <c r="U28">
        <f aca="true" t="shared" si="9" ref="U28:U34">CV28*I28</f>
        <v>8.91</v>
      </c>
      <c r="V28">
        <f aca="true" t="shared" si="10" ref="V28:V34">CW28*I28</f>
        <v>4.84</v>
      </c>
      <c r="W28">
        <f aca="true" t="shared" si="11" ref="W28:W34">ROUND(CX28*I28,2)</f>
        <v>0</v>
      </c>
      <c r="X28">
        <f aca="true" t="shared" si="12" ref="X28:Y34">ROUND(CY28,2)</f>
        <v>122.86</v>
      </c>
      <c r="Y28">
        <f t="shared" si="12"/>
        <v>66.26</v>
      </c>
      <c r="AA28">
        <v>0</v>
      </c>
      <c r="AB28">
        <f aca="true" t="shared" si="13" ref="AB28:AB34">(AC28+AD28+AF28)</f>
        <v>56.67</v>
      </c>
      <c r="AC28">
        <f aca="true" t="shared" si="14" ref="AC28:AF34">(ES28)</f>
        <v>0</v>
      </c>
      <c r="AD28">
        <f t="shared" si="14"/>
        <v>49.32</v>
      </c>
      <c r="AE28">
        <f t="shared" si="14"/>
        <v>5.2</v>
      </c>
      <c r="AF28">
        <f t="shared" si="14"/>
        <v>7.35</v>
      </c>
      <c r="AG28">
        <f aca="true" t="shared" si="15" ref="AG28:AG34">(AP28)</f>
        <v>0</v>
      </c>
      <c r="AH28">
        <f aca="true" t="shared" si="16" ref="AH28:AI34">(EW28)</f>
        <v>0.81</v>
      </c>
      <c r="AI28">
        <f t="shared" si="16"/>
        <v>0.44</v>
      </c>
      <c r="AJ28">
        <f aca="true" t="shared" si="17" ref="AJ28:AJ34">(AS28)</f>
        <v>0</v>
      </c>
      <c r="AK28">
        <v>56.67</v>
      </c>
      <c r="AL28">
        <v>0</v>
      </c>
      <c r="AM28">
        <v>49.32</v>
      </c>
      <c r="AN28">
        <v>5.2</v>
      </c>
      <c r="AO28">
        <v>7.35</v>
      </c>
      <c r="AP28">
        <v>0</v>
      </c>
      <c r="AQ28">
        <v>0.81</v>
      </c>
      <c r="AR28">
        <v>0.44</v>
      </c>
      <c r="AS28">
        <v>0</v>
      </c>
      <c r="AT28">
        <v>89</v>
      </c>
      <c r="AU28">
        <v>48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22</v>
      </c>
      <c r="BM28">
        <v>33001</v>
      </c>
      <c r="BN28">
        <v>0</v>
      </c>
      <c r="BO28" t="s">
        <v>19</v>
      </c>
      <c r="BP28">
        <v>1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105</v>
      </c>
      <c r="CA28">
        <v>60</v>
      </c>
      <c r="CF28">
        <v>0</v>
      </c>
      <c r="CG28">
        <v>0</v>
      </c>
      <c r="CM28">
        <v>0</v>
      </c>
      <c r="CO28">
        <v>0</v>
      </c>
      <c r="CP28">
        <f aca="true" t="shared" si="18" ref="CP28:CP34">(P28+Q28+S28)</f>
        <v>623.37</v>
      </c>
      <c r="CQ28">
        <f aca="true" t="shared" si="19" ref="CQ28:CQ34">(AC28)*BC28</f>
        <v>0</v>
      </c>
      <c r="CR28">
        <f aca="true" t="shared" si="20" ref="CR28:CR34">(AD28)*BB28</f>
        <v>49.32</v>
      </c>
      <c r="CS28">
        <f aca="true" t="shared" si="21" ref="CS28:CS34">(AE28)*BS28</f>
        <v>5.2</v>
      </c>
      <c r="CT28">
        <f aca="true" t="shared" si="22" ref="CT28:CT34">(AF28)*BA28</f>
        <v>7.35</v>
      </c>
      <c r="CU28">
        <f aca="true" t="shared" si="23" ref="CU28:CX34">(AG28)*BT28</f>
        <v>0</v>
      </c>
      <c r="CV28">
        <f t="shared" si="23"/>
        <v>0.81</v>
      </c>
      <c r="CW28">
        <f t="shared" si="23"/>
        <v>0.44</v>
      </c>
      <c r="CX28">
        <f t="shared" si="23"/>
        <v>0</v>
      </c>
      <c r="CY28">
        <f>((S28+R28)*(ROUND((FX28*IF(1,(IF(0,0.94,0.85)*IF(0,0.85,1)),1)),IF(1,0,2))/100))</f>
        <v>122.8645</v>
      </c>
      <c r="CZ28">
        <f>((S28+R28)*(ROUND((FY28*IF(1,0.8,1)),IF(1,0,2))/100))</f>
        <v>66.26400000000001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21</v>
      </c>
      <c r="DW28" t="s">
        <v>23</v>
      </c>
      <c r="DX28">
        <v>1</v>
      </c>
      <c r="EE28">
        <v>23391292</v>
      </c>
      <c r="EF28">
        <v>2</v>
      </c>
      <c r="EG28" t="s">
        <v>24</v>
      </c>
      <c r="EH28">
        <v>0</v>
      </c>
      <c r="EJ28">
        <v>1</v>
      </c>
      <c r="EK28">
        <v>33001</v>
      </c>
      <c r="EL28" t="s">
        <v>25</v>
      </c>
      <c r="EM28" t="s">
        <v>26</v>
      </c>
      <c r="EQ28">
        <v>0</v>
      </c>
      <c r="ER28">
        <v>56.67</v>
      </c>
      <c r="ES28">
        <v>0</v>
      </c>
      <c r="ET28">
        <v>49.32</v>
      </c>
      <c r="EU28">
        <v>5.2</v>
      </c>
      <c r="EV28">
        <v>7.35</v>
      </c>
      <c r="EW28">
        <v>0.81</v>
      </c>
      <c r="EX28">
        <v>0.44</v>
      </c>
      <c r="EY28">
        <v>0</v>
      </c>
      <c r="EZ28">
        <v>0</v>
      </c>
      <c r="FQ28">
        <v>0</v>
      </c>
      <c r="FR28">
        <f aca="true" t="shared" si="24" ref="FR28:FR34">ROUND(IF(AND(AA28=0,BI28=3),P28,0),2)</f>
        <v>0</v>
      </c>
      <c r="FS28">
        <v>0</v>
      </c>
      <c r="FV28" t="s">
        <v>27</v>
      </c>
      <c r="FW28" t="s">
        <v>28</v>
      </c>
      <c r="FX28">
        <v>105</v>
      </c>
      <c r="FY28">
        <v>60</v>
      </c>
    </row>
    <row r="29" spans="1:181" ht="12.75">
      <c r="A29">
        <v>17</v>
      </c>
      <c r="B29">
        <v>1</v>
      </c>
      <c r="C29">
        <f>ROW(SmtRes!A7)</f>
        <v>7</v>
      </c>
      <c r="D29">
        <f>ROW(EtalonRes!A7)</f>
        <v>7</v>
      </c>
      <c r="E29" t="s">
        <v>29</v>
      </c>
      <c r="F29" t="s">
        <v>30</v>
      </c>
      <c r="G29" t="s">
        <v>31</v>
      </c>
      <c r="H29" t="s">
        <v>32</v>
      </c>
      <c r="I29">
        <v>0.11</v>
      </c>
      <c r="J29">
        <v>0</v>
      </c>
      <c r="O29">
        <f t="shared" si="3"/>
        <v>203.61</v>
      </c>
      <c r="P29">
        <f t="shared" si="4"/>
        <v>0</v>
      </c>
      <c r="Q29">
        <f t="shared" si="5"/>
        <v>190.57</v>
      </c>
      <c r="R29">
        <f t="shared" si="6"/>
        <v>21.57</v>
      </c>
      <c r="S29">
        <f t="shared" si="7"/>
        <v>13.04</v>
      </c>
      <c r="T29">
        <f t="shared" si="8"/>
        <v>0</v>
      </c>
      <c r="U29">
        <f t="shared" si="9"/>
        <v>1.672</v>
      </c>
      <c r="V29">
        <f t="shared" si="10"/>
        <v>1.8249</v>
      </c>
      <c r="W29">
        <f t="shared" si="11"/>
        <v>0</v>
      </c>
      <c r="X29">
        <f t="shared" si="12"/>
        <v>23.53</v>
      </c>
      <c r="Y29">
        <f t="shared" si="12"/>
        <v>12.46</v>
      </c>
      <c r="AA29">
        <v>0</v>
      </c>
      <c r="AB29">
        <f t="shared" si="13"/>
        <v>1851.05</v>
      </c>
      <c r="AC29">
        <f t="shared" si="14"/>
        <v>0</v>
      </c>
      <c r="AD29">
        <f t="shared" si="14"/>
        <v>1732.49</v>
      </c>
      <c r="AE29">
        <f t="shared" si="14"/>
        <v>196.09</v>
      </c>
      <c r="AF29">
        <f t="shared" si="14"/>
        <v>118.56</v>
      </c>
      <c r="AG29">
        <f t="shared" si="15"/>
        <v>0</v>
      </c>
      <c r="AH29">
        <f t="shared" si="16"/>
        <v>15.2</v>
      </c>
      <c r="AI29">
        <f t="shared" si="16"/>
        <v>16.59</v>
      </c>
      <c r="AJ29">
        <f t="shared" si="17"/>
        <v>0</v>
      </c>
      <c r="AK29">
        <v>1851.05</v>
      </c>
      <c r="AL29">
        <v>0</v>
      </c>
      <c r="AM29">
        <v>1732.49</v>
      </c>
      <c r="AN29">
        <v>196.09</v>
      </c>
      <c r="AO29">
        <v>118.56</v>
      </c>
      <c r="AP29">
        <v>0</v>
      </c>
      <c r="AQ29">
        <v>15.2</v>
      </c>
      <c r="AR29">
        <v>16.59</v>
      </c>
      <c r="AS29">
        <v>0</v>
      </c>
      <c r="AT29">
        <v>68</v>
      </c>
      <c r="AU29">
        <v>36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33</v>
      </c>
      <c r="BM29">
        <v>1006</v>
      </c>
      <c r="BN29">
        <v>0</v>
      </c>
      <c r="BO29" t="s">
        <v>30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80</v>
      </c>
      <c r="CA29">
        <v>45</v>
      </c>
      <c r="CF29">
        <v>0</v>
      </c>
      <c r="CG29">
        <v>0</v>
      </c>
      <c r="CM29">
        <v>0</v>
      </c>
      <c r="CO29">
        <v>0</v>
      </c>
      <c r="CP29">
        <f t="shared" si="18"/>
        <v>203.60999999999999</v>
      </c>
      <c r="CQ29">
        <f t="shared" si="19"/>
        <v>0</v>
      </c>
      <c r="CR29">
        <f t="shared" si="20"/>
        <v>1732.49</v>
      </c>
      <c r="CS29">
        <f t="shared" si="21"/>
        <v>196.09</v>
      </c>
      <c r="CT29">
        <f t="shared" si="22"/>
        <v>118.56</v>
      </c>
      <c r="CU29">
        <f t="shared" si="23"/>
        <v>0</v>
      </c>
      <c r="CV29">
        <f t="shared" si="23"/>
        <v>15.2</v>
      </c>
      <c r="CW29">
        <f t="shared" si="23"/>
        <v>16.59</v>
      </c>
      <c r="CX29">
        <f t="shared" si="23"/>
        <v>0</v>
      </c>
      <c r="CY29">
        <f>((S29+R29)*(ROUND((FX29*IF(1,(IF(0,0.94,0.85)*IF(0,0.85,1)),1)),IF(1,0,2))/100))</f>
        <v>23.5348</v>
      </c>
      <c r="CZ29">
        <f>((S29+R29)*(ROUND((FY29*IF(1,0.8,1)),IF(1,0,2))/100))</f>
        <v>12.4596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32</v>
      </c>
      <c r="DW29" t="s">
        <v>34</v>
      </c>
      <c r="DX29">
        <v>100</v>
      </c>
      <c r="EE29">
        <v>23391215</v>
      </c>
      <c r="EF29">
        <v>2</v>
      </c>
      <c r="EG29" t="s">
        <v>24</v>
      </c>
      <c r="EH29">
        <v>0</v>
      </c>
      <c r="EJ29">
        <v>1</v>
      </c>
      <c r="EK29">
        <v>1006</v>
      </c>
      <c r="EL29" t="s">
        <v>35</v>
      </c>
      <c r="EM29" t="s">
        <v>36</v>
      </c>
      <c r="EQ29">
        <v>0</v>
      </c>
      <c r="ER29">
        <v>1851.05</v>
      </c>
      <c r="ES29">
        <v>0</v>
      </c>
      <c r="ET29">
        <v>1732.49</v>
      </c>
      <c r="EU29">
        <v>196.09</v>
      </c>
      <c r="EV29">
        <v>118.56</v>
      </c>
      <c r="EW29">
        <v>15.2</v>
      </c>
      <c r="EX29">
        <v>16.59</v>
      </c>
      <c r="EY29">
        <v>0</v>
      </c>
      <c r="EZ29">
        <v>0</v>
      </c>
      <c r="FQ29">
        <v>0</v>
      </c>
      <c r="FR29">
        <f t="shared" si="24"/>
        <v>0</v>
      </c>
      <c r="FS29">
        <v>0</v>
      </c>
      <c r="FV29" t="s">
        <v>27</v>
      </c>
      <c r="FW29" t="s">
        <v>28</v>
      </c>
      <c r="FX29">
        <v>80</v>
      </c>
      <c r="FY29">
        <v>45</v>
      </c>
    </row>
    <row r="30" spans="1:181" ht="12.75">
      <c r="A30">
        <v>17</v>
      </c>
      <c r="B30">
        <v>1</v>
      </c>
      <c r="E30" t="s">
        <v>37</v>
      </c>
      <c r="F30" t="s">
        <v>38</v>
      </c>
      <c r="G30" t="s">
        <v>39</v>
      </c>
      <c r="H30" t="s">
        <v>40</v>
      </c>
      <c r="I30">
        <v>12.98</v>
      </c>
      <c r="J30">
        <v>0</v>
      </c>
      <c r="O30">
        <f t="shared" si="3"/>
        <v>286.34</v>
      </c>
      <c r="P30">
        <f t="shared" si="4"/>
        <v>0</v>
      </c>
      <c r="Q30">
        <f t="shared" si="5"/>
        <v>286.34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2"/>
        <v>0</v>
      </c>
      <c r="AA30">
        <v>0</v>
      </c>
      <c r="AB30">
        <f t="shared" si="13"/>
        <v>22.06</v>
      </c>
      <c r="AC30">
        <f t="shared" si="14"/>
        <v>0</v>
      </c>
      <c r="AD30">
        <f t="shared" si="14"/>
        <v>22.06</v>
      </c>
      <c r="AE30">
        <f t="shared" si="14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6"/>
        <v>0</v>
      </c>
      <c r="AJ30">
        <f t="shared" si="17"/>
        <v>0</v>
      </c>
      <c r="AK30">
        <v>22.06</v>
      </c>
      <c r="AL30">
        <v>0</v>
      </c>
      <c r="AM30">
        <v>22.06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41</v>
      </c>
      <c r="BM30">
        <v>700001</v>
      </c>
      <c r="BN30">
        <v>0</v>
      </c>
      <c r="BP30">
        <v>0</v>
      </c>
      <c r="BQ30">
        <v>10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18"/>
        <v>286.34</v>
      </c>
      <c r="CQ30">
        <f t="shared" si="19"/>
        <v>0</v>
      </c>
      <c r="CR30">
        <f t="shared" si="20"/>
        <v>22.06</v>
      </c>
      <c r="CS30">
        <f t="shared" si="21"/>
        <v>0</v>
      </c>
      <c r="CT30">
        <f t="shared" si="22"/>
        <v>0</v>
      </c>
      <c r="CU30">
        <f t="shared" si="23"/>
        <v>0</v>
      </c>
      <c r="CV30">
        <f t="shared" si="23"/>
        <v>0</v>
      </c>
      <c r="CW30">
        <f t="shared" si="23"/>
        <v>0</v>
      </c>
      <c r="CX30">
        <f t="shared" si="23"/>
        <v>0</v>
      </c>
      <c r="CY30">
        <f>((S30+R30)*(ROUND(FX30,IF(1,0,2))/100))</f>
        <v>0</v>
      </c>
      <c r="CZ30">
        <f>((S30+R30)*(ROUND((FY30*1),IF(1,0,2))/100))</f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40</v>
      </c>
      <c r="DW30" t="s">
        <v>40</v>
      </c>
      <c r="DX30">
        <v>1000</v>
      </c>
      <c r="EE30">
        <v>23391174</v>
      </c>
      <c r="EF30">
        <v>10</v>
      </c>
      <c r="EG30" t="s">
        <v>42</v>
      </c>
      <c r="EH30">
        <v>0</v>
      </c>
      <c r="EJ30">
        <v>1</v>
      </c>
      <c r="EK30">
        <v>700001</v>
      </c>
      <c r="EL30" t="s">
        <v>43</v>
      </c>
      <c r="EM30" t="s">
        <v>44</v>
      </c>
      <c r="EO30" t="s">
        <v>45</v>
      </c>
      <c r="EQ30">
        <v>256</v>
      </c>
      <c r="ER30">
        <v>22.06</v>
      </c>
      <c r="ES30">
        <v>0</v>
      </c>
      <c r="ET30">
        <v>22.06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Q30">
        <v>0</v>
      </c>
      <c r="FR30">
        <f t="shared" si="24"/>
        <v>0</v>
      </c>
      <c r="FS30">
        <v>0</v>
      </c>
      <c r="FX30">
        <v>0</v>
      </c>
      <c r="FY30">
        <v>0</v>
      </c>
    </row>
    <row r="31" spans="1:181" ht="12.75">
      <c r="A31">
        <v>17</v>
      </c>
      <c r="B31">
        <v>1</v>
      </c>
      <c r="C31">
        <f>ROW(SmtRes!A11)</f>
        <v>11</v>
      </c>
      <c r="D31">
        <f>ROW(EtalonRes!A11)</f>
        <v>11</v>
      </c>
      <c r="E31" t="s">
        <v>46</v>
      </c>
      <c r="F31" t="s">
        <v>47</v>
      </c>
      <c r="G31" t="s">
        <v>48</v>
      </c>
      <c r="H31" t="s">
        <v>21</v>
      </c>
      <c r="I31">
        <v>21</v>
      </c>
      <c r="J31">
        <v>0</v>
      </c>
      <c r="O31">
        <f t="shared" si="3"/>
        <v>872.13</v>
      </c>
      <c r="P31">
        <f t="shared" si="4"/>
        <v>0</v>
      </c>
      <c r="Q31">
        <f t="shared" si="5"/>
        <v>648.69</v>
      </c>
      <c r="R31">
        <f t="shared" si="6"/>
        <v>86.94</v>
      </c>
      <c r="S31">
        <f t="shared" si="7"/>
        <v>223.44</v>
      </c>
      <c r="T31">
        <f t="shared" si="8"/>
        <v>0</v>
      </c>
      <c r="U31">
        <f t="shared" si="9"/>
        <v>26.67</v>
      </c>
      <c r="V31">
        <f t="shared" si="10"/>
        <v>7.35</v>
      </c>
      <c r="W31">
        <f t="shared" si="11"/>
        <v>0</v>
      </c>
      <c r="X31">
        <f t="shared" si="12"/>
        <v>276.24</v>
      </c>
      <c r="Y31">
        <f t="shared" si="12"/>
        <v>148.98</v>
      </c>
      <c r="AA31">
        <v>0</v>
      </c>
      <c r="AB31">
        <f t="shared" si="13"/>
        <v>41.53</v>
      </c>
      <c r="AC31">
        <f t="shared" si="14"/>
        <v>0</v>
      </c>
      <c r="AD31">
        <f t="shared" si="14"/>
        <v>30.89</v>
      </c>
      <c r="AE31">
        <f t="shared" si="14"/>
        <v>4.14</v>
      </c>
      <c r="AF31">
        <f t="shared" si="14"/>
        <v>10.64</v>
      </c>
      <c r="AG31">
        <f t="shared" si="15"/>
        <v>0</v>
      </c>
      <c r="AH31">
        <f t="shared" si="16"/>
        <v>1.27</v>
      </c>
      <c r="AI31">
        <f t="shared" si="16"/>
        <v>0.35</v>
      </c>
      <c r="AJ31">
        <f t="shared" si="17"/>
        <v>0</v>
      </c>
      <c r="AK31">
        <v>41.53</v>
      </c>
      <c r="AL31">
        <v>0</v>
      </c>
      <c r="AM31">
        <v>30.89</v>
      </c>
      <c r="AN31">
        <v>4.14</v>
      </c>
      <c r="AO31">
        <v>10.64</v>
      </c>
      <c r="AP31">
        <v>0</v>
      </c>
      <c r="AQ31">
        <v>1.27</v>
      </c>
      <c r="AR31">
        <v>0.35</v>
      </c>
      <c r="AS31">
        <v>0</v>
      </c>
      <c r="AT31">
        <v>89</v>
      </c>
      <c r="AU31">
        <v>48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49</v>
      </c>
      <c r="BM31">
        <v>33001</v>
      </c>
      <c r="BN31">
        <v>0</v>
      </c>
      <c r="BO31" t="s">
        <v>47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105</v>
      </c>
      <c r="CA31">
        <v>60</v>
      </c>
      <c r="CF31">
        <v>0</v>
      </c>
      <c r="CG31">
        <v>0</v>
      </c>
      <c r="CM31">
        <v>0</v>
      </c>
      <c r="CO31">
        <v>0</v>
      </c>
      <c r="CP31">
        <f t="shared" si="18"/>
        <v>872.1300000000001</v>
      </c>
      <c r="CQ31">
        <f t="shared" si="19"/>
        <v>0</v>
      </c>
      <c r="CR31">
        <f t="shared" si="20"/>
        <v>30.89</v>
      </c>
      <c r="CS31">
        <f t="shared" si="21"/>
        <v>4.14</v>
      </c>
      <c r="CT31">
        <f t="shared" si="22"/>
        <v>10.64</v>
      </c>
      <c r="CU31">
        <f t="shared" si="23"/>
        <v>0</v>
      </c>
      <c r="CV31">
        <f t="shared" si="23"/>
        <v>1.27</v>
      </c>
      <c r="CW31">
        <f t="shared" si="23"/>
        <v>0.35</v>
      </c>
      <c r="CX31">
        <f t="shared" si="23"/>
        <v>0</v>
      </c>
      <c r="CY31">
        <f>((S31+R31)*(ROUND((FX31*IF(1,(IF(0,0.94,0.85)*IF(0,0.85,1)),1)),IF(1,0,2))/100))</f>
        <v>276.2382</v>
      </c>
      <c r="CZ31">
        <f>((S31+R31)*(ROUND((FY31*IF(1,0.8,1)),IF(1,0,2))/100))</f>
        <v>148.98239999999998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21</v>
      </c>
      <c r="DW31" t="s">
        <v>50</v>
      </c>
      <c r="DX31">
        <v>1</v>
      </c>
      <c r="EE31">
        <v>23391292</v>
      </c>
      <c r="EF31">
        <v>2</v>
      </c>
      <c r="EG31" t="s">
        <v>24</v>
      </c>
      <c r="EH31">
        <v>0</v>
      </c>
      <c r="EJ31">
        <v>1</v>
      </c>
      <c r="EK31">
        <v>33001</v>
      </c>
      <c r="EL31" t="s">
        <v>25</v>
      </c>
      <c r="EM31" t="s">
        <v>26</v>
      </c>
      <c r="EQ31">
        <v>0</v>
      </c>
      <c r="ER31">
        <v>41.53</v>
      </c>
      <c r="ES31">
        <v>0</v>
      </c>
      <c r="ET31">
        <v>30.89</v>
      </c>
      <c r="EU31">
        <v>4.14</v>
      </c>
      <c r="EV31">
        <v>10.64</v>
      </c>
      <c r="EW31">
        <v>1.27</v>
      </c>
      <c r="EX31">
        <v>0.35</v>
      </c>
      <c r="EY31">
        <v>0</v>
      </c>
      <c r="EZ31">
        <v>0</v>
      </c>
      <c r="FQ31">
        <v>0</v>
      </c>
      <c r="FR31">
        <f t="shared" si="24"/>
        <v>0</v>
      </c>
      <c r="FS31">
        <v>0</v>
      </c>
      <c r="FV31" t="s">
        <v>27</v>
      </c>
      <c r="FW31" t="s">
        <v>28</v>
      </c>
      <c r="FX31">
        <v>105</v>
      </c>
      <c r="FY31">
        <v>60</v>
      </c>
    </row>
    <row r="32" spans="1:181" ht="12.75">
      <c r="A32">
        <v>17</v>
      </c>
      <c r="B32">
        <v>1</v>
      </c>
      <c r="C32">
        <f>ROW(SmtRes!A15)</f>
        <v>15</v>
      </c>
      <c r="D32">
        <f>ROW(EtalonRes!A15)</f>
        <v>15</v>
      </c>
      <c r="E32" t="s">
        <v>51</v>
      </c>
      <c r="F32" t="s">
        <v>52</v>
      </c>
      <c r="G32" t="s">
        <v>53</v>
      </c>
      <c r="H32" t="s">
        <v>21</v>
      </c>
      <c r="I32">
        <v>21</v>
      </c>
      <c r="J32">
        <v>0</v>
      </c>
      <c r="O32">
        <f t="shared" si="3"/>
        <v>152.25</v>
      </c>
      <c r="P32">
        <f t="shared" si="4"/>
        <v>0</v>
      </c>
      <c r="Q32">
        <f t="shared" si="5"/>
        <v>126.21</v>
      </c>
      <c r="R32">
        <f t="shared" si="6"/>
        <v>17.43</v>
      </c>
      <c r="S32">
        <f t="shared" si="7"/>
        <v>26.04</v>
      </c>
      <c r="T32">
        <f t="shared" si="8"/>
        <v>0</v>
      </c>
      <c r="U32">
        <f t="shared" si="9"/>
        <v>3.15</v>
      </c>
      <c r="V32">
        <f t="shared" si="10"/>
        <v>1.4700000000000002</v>
      </c>
      <c r="W32">
        <f t="shared" si="11"/>
        <v>0</v>
      </c>
      <c r="X32">
        <f t="shared" si="12"/>
        <v>38.69</v>
      </c>
      <c r="Y32">
        <f t="shared" si="12"/>
        <v>20.87</v>
      </c>
      <c r="AA32">
        <v>0</v>
      </c>
      <c r="AB32">
        <f t="shared" si="13"/>
        <v>7.25</v>
      </c>
      <c r="AC32">
        <f t="shared" si="14"/>
        <v>0</v>
      </c>
      <c r="AD32">
        <f t="shared" si="14"/>
        <v>6.01</v>
      </c>
      <c r="AE32">
        <f t="shared" si="14"/>
        <v>0.83</v>
      </c>
      <c r="AF32">
        <f t="shared" si="14"/>
        <v>1.24</v>
      </c>
      <c r="AG32">
        <f t="shared" si="15"/>
        <v>0</v>
      </c>
      <c r="AH32">
        <f t="shared" si="16"/>
        <v>0.15</v>
      </c>
      <c r="AI32">
        <f t="shared" si="16"/>
        <v>0.07</v>
      </c>
      <c r="AJ32">
        <f t="shared" si="17"/>
        <v>0</v>
      </c>
      <c r="AK32">
        <v>7.25</v>
      </c>
      <c r="AL32">
        <v>0</v>
      </c>
      <c r="AM32">
        <v>6.01</v>
      </c>
      <c r="AN32">
        <v>0.83</v>
      </c>
      <c r="AO32">
        <v>1.24</v>
      </c>
      <c r="AP32">
        <v>0</v>
      </c>
      <c r="AQ32">
        <v>0.15</v>
      </c>
      <c r="AR32">
        <v>0.07</v>
      </c>
      <c r="AS32">
        <v>0</v>
      </c>
      <c r="AT32">
        <v>89</v>
      </c>
      <c r="AU32">
        <v>48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54</v>
      </c>
      <c r="BM32">
        <v>33001</v>
      </c>
      <c r="BN32">
        <v>0</v>
      </c>
      <c r="BO32" t="s">
        <v>52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105</v>
      </c>
      <c r="CA32">
        <v>60</v>
      </c>
      <c r="CF32">
        <v>0</v>
      </c>
      <c r="CG32">
        <v>0</v>
      </c>
      <c r="CM32">
        <v>0</v>
      </c>
      <c r="CO32">
        <v>0</v>
      </c>
      <c r="CP32">
        <f t="shared" si="18"/>
        <v>152.25</v>
      </c>
      <c r="CQ32">
        <f t="shared" si="19"/>
        <v>0</v>
      </c>
      <c r="CR32">
        <f t="shared" si="20"/>
        <v>6.01</v>
      </c>
      <c r="CS32">
        <f t="shared" si="21"/>
        <v>0.83</v>
      </c>
      <c r="CT32">
        <f t="shared" si="22"/>
        <v>1.24</v>
      </c>
      <c r="CU32">
        <f t="shared" si="23"/>
        <v>0</v>
      </c>
      <c r="CV32">
        <f t="shared" si="23"/>
        <v>0.15</v>
      </c>
      <c r="CW32">
        <f t="shared" si="23"/>
        <v>0.07</v>
      </c>
      <c r="CX32">
        <f t="shared" si="23"/>
        <v>0</v>
      </c>
      <c r="CY32">
        <f>((S32+R32)*(ROUND((FX32*IF(1,(IF(0,0.94,0.85)*IF(0,0.85,1)),1)),IF(1,0,2))/100))</f>
        <v>38.6883</v>
      </c>
      <c r="CZ32">
        <f>((S32+R32)*(ROUND((FY32*IF(1,0.8,1)),IF(1,0,2))/100))</f>
        <v>20.865599999999997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21</v>
      </c>
      <c r="DW32" t="s">
        <v>50</v>
      </c>
      <c r="DX32">
        <v>1</v>
      </c>
      <c r="EE32">
        <v>23391292</v>
      </c>
      <c r="EF32">
        <v>2</v>
      </c>
      <c r="EG32" t="s">
        <v>24</v>
      </c>
      <c r="EH32">
        <v>0</v>
      </c>
      <c r="EJ32">
        <v>1</v>
      </c>
      <c r="EK32">
        <v>33001</v>
      </c>
      <c r="EL32" t="s">
        <v>25</v>
      </c>
      <c r="EM32" t="s">
        <v>26</v>
      </c>
      <c r="EQ32">
        <v>0</v>
      </c>
      <c r="ER32">
        <v>7.25</v>
      </c>
      <c r="ES32">
        <v>0</v>
      </c>
      <c r="ET32">
        <v>6.01</v>
      </c>
      <c r="EU32">
        <v>0.83</v>
      </c>
      <c r="EV32">
        <v>1.24</v>
      </c>
      <c r="EW32">
        <v>0.15</v>
      </c>
      <c r="EX32">
        <v>0.07</v>
      </c>
      <c r="EY32">
        <v>0</v>
      </c>
      <c r="EZ32">
        <v>0</v>
      </c>
      <c r="FQ32">
        <v>0</v>
      </c>
      <c r="FR32">
        <f t="shared" si="24"/>
        <v>0</v>
      </c>
      <c r="FS32">
        <v>0</v>
      </c>
      <c r="FV32" t="s">
        <v>27</v>
      </c>
      <c r="FW32" t="s">
        <v>28</v>
      </c>
      <c r="FX32">
        <v>105</v>
      </c>
      <c r="FY32">
        <v>60</v>
      </c>
    </row>
    <row r="33" spans="1:181" ht="12.75">
      <c r="A33">
        <v>17</v>
      </c>
      <c r="B33">
        <v>1</v>
      </c>
      <c r="C33">
        <f>ROW(SmtRes!A17)</f>
        <v>17</v>
      </c>
      <c r="D33">
        <f>ROW(EtalonRes!A17)</f>
        <v>17</v>
      </c>
      <c r="E33" t="s">
        <v>55</v>
      </c>
      <c r="F33" t="s">
        <v>56</v>
      </c>
      <c r="G33" t="s">
        <v>57</v>
      </c>
      <c r="H33" t="s">
        <v>21</v>
      </c>
      <c r="I33">
        <v>13</v>
      </c>
      <c r="J33">
        <v>0</v>
      </c>
      <c r="O33">
        <f t="shared" si="3"/>
        <v>102.96</v>
      </c>
      <c r="P33">
        <f t="shared" si="4"/>
        <v>0</v>
      </c>
      <c r="Q33">
        <f t="shared" si="5"/>
        <v>32.89</v>
      </c>
      <c r="R33">
        <f t="shared" si="6"/>
        <v>0</v>
      </c>
      <c r="S33">
        <f t="shared" si="7"/>
        <v>70.07</v>
      </c>
      <c r="T33">
        <f t="shared" si="8"/>
        <v>0</v>
      </c>
      <c r="U33">
        <f t="shared" si="9"/>
        <v>8.58</v>
      </c>
      <c r="V33">
        <f t="shared" si="10"/>
        <v>0</v>
      </c>
      <c r="W33">
        <f t="shared" si="11"/>
        <v>0</v>
      </c>
      <c r="X33">
        <f t="shared" si="12"/>
        <v>62.36</v>
      </c>
      <c r="Y33">
        <f t="shared" si="12"/>
        <v>33.63</v>
      </c>
      <c r="AA33">
        <v>0</v>
      </c>
      <c r="AB33">
        <f t="shared" si="13"/>
        <v>7.92</v>
      </c>
      <c r="AC33">
        <f t="shared" si="14"/>
        <v>0</v>
      </c>
      <c r="AD33">
        <f t="shared" si="14"/>
        <v>2.53</v>
      </c>
      <c r="AE33">
        <f t="shared" si="14"/>
        <v>0</v>
      </c>
      <c r="AF33">
        <f t="shared" si="14"/>
        <v>5.39</v>
      </c>
      <c r="AG33">
        <f t="shared" si="15"/>
        <v>0</v>
      </c>
      <c r="AH33">
        <f t="shared" si="16"/>
        <v>0.66</v>
      </c>
      <c r="AI33">
        <f t="shared" si="16"/>
        <v>0</v>
      </c>
      <c r="AJ33">
        <f t="shared" si="17"/>
        <v>0</v>
      </c>
      <c r="AK33">
        <v>7.92</v>
      </c>
      <c r="AL33">
        <v>0</v>
      </c>
      <c r="AM33">
        <v>2.53</v>
      </c>
      <c r="AN33">
        <v>0</v>
      </c>
      <c r="AO33">
        <v>5.39</v>
      </c>
      <c r="AP33">
        <v>0</v>
      </c>
      <c r="AQ33">
        <v>0.66</v>
      </c>
      <c r="AR33">
        <v>0</v>
      </c>
      <c r="AS33">
        <v>0</v>
      </c>
      <c r="AT33">
        <v>89</v>
      </c>
      <c r="AU33">
        <v>48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58</v>
      </c>
      <c r="BM33">
        <v>33001</v>
      </c>
      <c r="BN33">
        <v>0</v>
      </c>
      <c r="BO33" t="s">
        <v>56</v>
      </c>
      <c r="BP33">
        <v>1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105</v>
      </c>
      <c r="CA33">
        <v>60</v>
      </c>
      <c r="CF33">
        <v>0</v>
      </c>
      <c r="CG33">
        <v>0</v>
      </c>
      <c r="CM33">
        <v>0</v>
      </c>
      <c r="CO33">
        <v>0</v>
      </c>
      <c r="CP33">
        <f t="shared" si="18"/>
        <v>102.96</v>
      </c>
      <c r="CQ33">
        <f t="shared" si="19"/>
        <v>0</v>
      </c>
      <c r="CR33">
        <f t="shared" si="20"/>
        <v>2.53</v>
      </c>
      <c r="CS33">
        <f t="shared" si="21"/>
        <v>0</v>
      </c>
      <c r="CT33">
        <f t="shared" si="22"/>
        <v>5.39</v>
      </c>
      <c r="CU33">
        <f t="shared" si="23"/>
        <v>0</v>
      </c>
      <c r="CV33">
        <f t="shared" si="23"/>
        <v>0.66</v>
      </c>
      <c r="CW33">
        <f t="shared" si="23"/>
        <v>0</v>
      </c>
      <c r="CX33">
        <f t="shared" si="23"/>
        <v>0</v>
      </c>
      <c r="CY33">
        <f>((S33+R33)*(ROUND((FX33*IF(1,(IF(0,0.94,0.85)*IF(0,0.85,1)),1)),IF(1,0,2))/100))</f>
        <v>62.3623</v>
      </c>
      <c r="CZ33">
        <f>((S33+R33)*(ROUND((FY33*IF(1,0.8,1)),IF(1,0,2))/100))</f>
        <v>33.633599999999994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21</v>
      </c>
      <c r="DW33" t="s">
        <v>59</v>
      </c>
      <c r="DX33">
        <v>1</v>
      </c>
      <c r="EE33">
        <v>23391292</v>
      </c>
      <c r="EF33">
        <v>2</v>
      </c>
      <c r="EG33" t="s">
        <v>24</v>
      </c>
      <c r="EH33">
        <v>0</v>
      </c>
      <c r="EJ33">
        <v>1</v>
      </c>
      <c r="EK33">
        <v>33001</v>
      </c>
      <c r="EL33" t="s">
        <v>25</v>
      </c>
      <c r="EM33" t="s">
        <v>26</v>
      </c>
      <c r="EQ33">
        <v>0</v>
      </c>
      <c r="ER33">
        <v>7.92</v>
      </c>
      <c r="ES33">
        <v>0</v>
      </c>
      <c r="ET33">
        <v>2.53</v>
      </c>
      <c r="EU33">
        <v>0</v>
      </c>
      <c r="EV33">
        <v>5.39</v>
      </c>
      <c r="EW33">
        <v>0.66</v>
      </c>
      <c r="EX33">
        <v>0</v>
      </c>
      <c r="EY33">
        <v>0</v>
      </c>
      <c r="EZ33">
        <v>0</v>
      </c>
      <c r="FQ33">
        <v>0</v>
      </c>
      <c r="FR33">
        <f t="shared" si="24"/>
        <v>0</v>
      </c>
      <c r="FS33">
        <v>0</v>
      </c>
      <c r="FV33" t="s">
        <v>27</v>
      </c>
      <c r="FW33" t="s">
        <v>28</v>
      </c>
      <c r="FX33">
        <v>105</v>
      </c>
      <c r="FY33">
        <v>60</v>
      </c>
    </row>
    <row r="34" spans="1:181" ht="12.75">
      <c r="A34">
        <v>17</v>
      </c>
      <c r="B34">
        <v>1</v>
      </c>
      <c r="C34">
        <f>ROW(SmtRes!A19)</f>
        <v>19</v>
      </c>
      <c r="D34">
        <f>ROW(EtalonRes!A19)</f>
        <v>19</v>
      </c>
      <c r="E34" t="s">
        <v>60</v>
      </c>
      <c r="F34" t="s">
        <v>61</v>
      </c>
      <c r="G34" t="s">
        <v>62</v>
      </c>
      <c r="H34" t="s">
        <v>21</v>
      </c>
      <c r="I34">
        <v>1</v>
      </c>
      <c r="J34">
        <v>0</v>
      </c>
      <c r="O34">
        <f t="shared" si="3"/>
        <v>12.64</v>
      </c>
      <c r="P34">
        <f t="shared" si="4"/>
        <v>0</v>
      </c>
      <c r="Q34">
        <f t="shared" si="5"/>
        <v>4.22</v>
      </c>
      <c r="R34">
        <f t="shared" si="6"/>
        <v>0</v>
      </c>
      <c r="S34">
        <f t="shared" si="7"/>
        <v>8.42</v>
      </c>
      <c r="T34">
        <f t="shared" si="8"/>
        <v>0</v>
      </c>
      <c r="U34">
        <f t="shared" si="9"/>
        <v>1.03</v>
      </c>
      <c r="V34">
        <f t="shared" si="10"/>
        <v>0</v>
      </c>
      <c r="W34">
        <f t="shared" si="11"/>
        <v>0</v>
      </c>
      <c r="X34">
        <f t="shared" si="12"/>
        <v>7.49</v>
      </c>
      <c r="Y34">
        <f t="shared" si="12"/>
        <v>4.04</v>
      </c>
      <c r="AA34">
        <v>0</v>
      </c>
      <c r="AB34">
        <f t="shared" si="13"/>
        <v>12.64</v>
      </c>
      <c r="AC34">
        <f t="shared" si="14"/>
        <v>0</v>
      </c>
      <c r="AD34">
        <f t="shared" si="14"/>
        <v>4.22</v>
      </c>
      <c r="AE34">
        <f t="shared" si="14"/>
        <v>0</v>
      </c>
      <c r="AF34">
        <f t="shared" si="14"/>
        <v>8.42</v>
      </c>
      <c r="AG34">
        <f t="shared" si="15"/>
        <v>0</v>
      </c>
      <c r="AH34">
        <f t="shared" si="16"/>
        <v>1.03</v>
      </c>
      <c r="AI34">
        <f t="shared" si="16"/>
        <v>0</v>
      </c>
      <c r="AJ34">
        <f t="shared" si="17"/>
        <v>0</v>
      </c>
      <c r="AK34">
        <v>12.64</v>
      </c>
      <c r="AL34">
        <v>0</v>
      </c>
      <c r="AM34">
        <v>4.22</v>
      </c>
      <c r="AN34">
        <v>0</v>
      </c>
      <c r="AO34">
        <v>8.42</v>
      </c>
      <c r="AP34">
        <v>0</v>
      </c>
      <c r="AQ34">
        <v>1.03</v>
      </c>
      <c r="AR34">
        <v>0</v>
      </c>
      <c r="AS34">
        <v>0</v>
      </c>
      <c r="AT34">
        <v>89</v>
      </c>
      <c r="AU34">
        <v>48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63</v>
      </c>
      <c r="BM34">
        <v>33001</v>
      </c>
      <c r="BN34">
        <v>0</v>
      </c>
      <c r="BO34" t="s">
        <v>61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105</v>
      </c>
      <c r="CA34">
        <v>60</v>
      </c>
      <c r="CF34">
        <v>0</v>
      </c>
      <c r="CG34">
        <v>0</v>
      </c>
      <c r="CM34">
        <v>0</v>
      </c>
      <c r="CO34">
        <v>0</v>
      </c>
      <c r="CP34">
        <f t="shared" si="18"/>
        <v>12.64</v>
      </c>
      <c r="CQ34">
        <f t="shared" si="19"/>
        <v>0</v>
      </c>
      <c r="CR34">
        <f t="shared" si="20"/>
        <v>4.22</v>
      </c>
      <c r="CS34">
        <f t="shared" si="21"/>
        <v>0</v>
      </c>
      <c r="CT34">
        <f t="shared" si="22"/>
        <v>8.42</v>
      </c>
      <c r="CU34">
        <f t="shared" si="23"/>
        <v>0</v>
      </c>
      <c r="CV34">
        <f t="shared" si="23"/>
        <v>1.03</v>
      </c>
      <c r="CW34">
        <f t="shared" si="23"/>
        <v>0</v>
      </c>
      <c r="CX34">
        <f t="shared" si="23"/>
        <v>0</v>
      </c>
      <c r="CY34">
        <f>((S34+R34)*(ROUND((FX34*IF(1,(IF(0,0.94,0.85)*IF(0,0.85,1)),1)),IF(1,0,2))/100))</f>
        <v>7.4938</v>
      </c>
      <c r="CZ34">
        <f>((S34+R34)*(ROUND((FY34*IF(1,0.8,1)),IF(1,0,2))/100))</f>
        <v>4.0416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21</v>
      </c>
      <c r="DW34" t="s">
        <v>59</v>
      </c>
      <c r="DX34">
        <v>1</v>
      </c>
      <c r="EE34">
        <v>23391292</v>
      </c>
      <c r="EF34">
        <v>2</v>
      </c>
      <c r="EG34" t="s">
        <v>24</v>
      </c>
      <c r="EH34">
        <v>0</v>
      </c>
      <c r="EJ34">
        <v>1</v>
      </c>
      <c r="EK34">
        <v>33001</v>
      </c>
      <c r="EL34" t="s">
        <v>25</v>
      </c>
      <c r="EM34" t="s">
        <v>26</v>
      </c>
      <c r="EQ34">
        <v>0</v>
      </c>
      <c r="ER34">
        <v>12.64</v>
      </c>
      <c r="ES34">
        <v>0</v>
      </c>
      <c r="ET34">
        <v>4.22</v>
      </c>
      <c r="EU34">
        <v>0</v>
      </c>
      <c r="EV34">
        <v>8.42</v>
      </c>
      <c r="EW34">
        <v>1.03</v>
      </c>
      <c r="EX34">
        <v>0</v>
      </c>
      <c r="EY34">
        <v>0</v>
      </c>
      <c r="EZ34">
        <v>0</v>
      </c>
      <c r="FQ34">
        <v>0</v>
      </c>
      <c r="FR34">
        <f t="shared" si="24"/>
        <v>0</v>
      </c>
      <c r="FS34">
        <v>0</v>
      </c>
      <c r="FV34" t="s">
        <v>27</v>
      </c>
      <c r="FW34" t="s">
        <v>28</v>
      </c>
      <c r="FX34">
        <v>105</v>
      </c>
      <c r="FY34">
        <v>60</v>
      </c>
    </row>
    <row r="36" spans="1:43" ht="12.75">
      <c r="A36" s="2">
        <v>51</v>
      </c>
      <c r="B36" s="2">
        <f>B24</f>
        <v>1</v>
      </c>
      <c r="C36" s="2">
        <f>A24</f>
        <v>4</v>
      </c>
      <c r="D36" s="2">
        <f>ROW(A24)</f>
        <v>24</v>
      </c>
      <c r="E36" s="2"/>
      <c r="F36" s="2" t="str">
        <f>IF(F24&lt;&gt;"",F24,"")</f>
        <v>Новый раздел</v>
      </c>
      <c r="G36" s="2" t="str">
        <f>IF(G24&lt;&gt;"",G24,"")</f>
        <v>Демонтажные работы</v>
      </c>
      <c r="H36" s="2"/>
      <c r="I36" s="2"/>
      <c r="J36" s="2"/>
      <c r="K36" s="2"/>
      <c r="L36" s="2"/>
      <c r="M36" s="2"/>
      <c r="N36" s="2"/>
      <c r="O36" s="2">
        <f aca="true" t="shared" si="25" ref="O36:Y36">ROUND(AB36,2)</f>
        <v>2253.3</v>
      </c>
      <c r="P36" s="2">
        <f t="shared" si="25"/>
        <v>0</v>
      </c>
      <c r="Q36" s="2">
        <f t="shared" si="25"/>
        <v>1831.44</v>
      </c>
      <c r="R36" s="2">
        <f t="shared" si="25"/>
        <v>183.14</v>
      </c>
      <c r="S36" s="2">
        <f t="shared" si="25"/>
        <v>421.86</v>
      </c>
      <c r="T36" s="2">
        <f t="shared" si="25"/>
        <v>0</v>
      </c>
      <c r="U36" s="2">
        <f t="shared" si="25"/>
        <v>50.01</v>
      </c>
      <c r="V36" s="2">
        <f t="shared" si="25"/>
        <v>15.48</v>
      </c>
      <c r="W36" s="2">
        <f t="shared" si="25"/>
        <v>0</v>
      </c>
      <c r="X36" s="2">
        <f t="shared" si="25"/>
        <v>531.17</v>
      </c>
      <c r="Y36" s="2">
        <f t="shared" si="25"/>
        <v>286.24</v>
      </c>
      <c r="Z36" s="2"/>
      <c r="AA36" s="2"/>
      <c r="AB36" s="2">
        <f>ROUND(SUMIF(AA28:AA34,"=0",O28:O34),2)</f>
        <v>2253.3</v>
      </c>
      <c r="AC36" s="2">
        <f>ROUND(SUMIF(AA28:AA34,"=0",P28:P34),2)</f>
        <v>0</v>
      </c>
      <c r="AD36" s="2">
        <f>ROUND(SUMIF(AA28:AA34,"=0",Q28:Q34),2)</f>
        <v>1831.44</v>
      </c>
      <c r="AE36" s="2">
        <f>ROUND(SUMIF(AA28:AA34,"=0",R28:R34),2)</f>
        <v>183.14</v>
      </c>
      <c r="AF36" s="2">
        <f>ROUND(SUMIF(AA28:AA34,"=0",S28:S34),2)</f>
        <v>421.86</v>
      </c>
      <c r="AG36" s="2">
        <f>ROUND(SUMIF(AA28:AA34,"=0",T28:T34),2)</f>
        <v>0</v>
      </c>
      <c r="AH36" s="2">
        <f>ROUND(SUMIF(AA28:AA34,"=0",U28:U34),2)</f>
        <v>50.01</v>
      </c>
      <c r="AI36" s="2">
        <f>ROUND(SUMIF(AA28:AA34,"=0",V28:V34),2)</f>
        <v>15.48</v>
      </c>
      <c r="AJ36" s="2">
        <f>ROUND(SUMIF(AA28:AA34,"=0",W28:W34),2)</f>
        <v>0</v>
      </c>
      <c r="AK36" s="2">
        <f>ROUND(SUMIF(AA28:AA34,"=0",X28:X34),2)</f>
        <v>531.17</v>
      </c>
      <c r="AL36" s="2">
        <f>ROUND(SUMIF(AA28:AA34,"=0",Y28:Y34),2)</f>
        <v>286.24</v>
      </c>
      <c r="AM36" s="2"/>
      <c r="AN36" s="2">
        <f>ROUND(AO36,2)</f>
        <v>0</v>
      </c>
      <c r="AO36" s="2">
        <f>ROUND(SUMIF(AA28:AA34,"=0",FQ28:FQ34),2)</f>
        <v>0</v>
      </c>
      <c r="AP36" s="2">
        <f>ROUND(AQ36,2)</f>
        <v>0</v>
      </c>
      <c r="AQ36" s="2">
        <f>ROUND(SUM(FR28:FR34),2)</f>
        <v>0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Source!O36</f>
        <v>2253.3</v>
      </c>
      <c r="G38" s="3" t="s">
        <v>64</v>
      </c>
      <c r="H38" s="3" t="s">
        <v>65</v>
      </c>
      <c r="I38" s="3"/>
      <c r="J38" s="3"/>
      <c r="K38" s="3">
        <v>201</v>
      </c>
      <c r="L38" s="3">
        <v>1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Source!P36</f>
        <v>0</v>
      </c>
      <c r="G39" s="3" t="s">
        <v>66</v>
      </c>
      <c r="H39" s="3" t="s">
        <v>67</v>
      </c>
      <c r="I39" s="3"/>
      <c r="J39" s="3"/>
      <c r="K39" s="3">
        <v>202</v>
      </c>
      <c r="L39" s="3">
        <v>2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222</v>
      </c>
      <c r="F40" s="3">
        <f>Source!AN36</f>
        <v>0</v>
      </c>
      <c r="G40" s="3" t="s">
        <v>68</v>
      </c>
      <c r="H40" s="3" t="s">
        <v>69</v>
      </c>
      <c r="I40" s="3"/>
      <c r="J40" s="3"/>
      <c r="K40" s="3">
        <v>222</v>
      </c>
      <c r="L40" s="3">
        <v>3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216</v>
      </c>
      <c r="F41" s="3">
        <f>Source!AP36</f>
        <v>0</v>
      </c>
      <c r="G41" s="3" t="s">
        <v>70</v>
      </c>
      <c r="H41" s="3" t="s">
        <v>71</v>
      </c>
      <c r="I41" s="3"/>
      <c r="J41" s="3"/>
      <c r="K41" s="3">
        <v>216</v>
      </c>
      <c r="L41" s="3">
        <v>4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0</v>
      </c>
      <c r="F42" s="3">
        <f>Source!Q36</f>
        <v>1831.44</v>
      </c>
      <c r="G42" s="3" t="s">
        <v>72</v>
      </c>
      <c r="H42" s="3" t="s">
        <v>73</v>
      </c>
      <c r="I42" s="3"/>
      <c r="J42" s="3"/>
      <c r="K42" s="3">
        <v>203</v>
      </c>
      <c r="L42" s="3">
        <v>5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0</v>
      </c>
      <c r="F43" s="3">
        <f>Source!R36</f>
        <v>183.14</v>
      </c>
      <c r="G43" s="3" t="s">
        <v>74</v>
      </c>
      <c r="H43" s="3" t="s">
        <v>75</v>
      </c>
      <c r="I43" s="3"/>
      <c r="J43" s="3"/>
      <c r="K43" s="3">
        <v>204</v>
      </c>
      <c r="L43" s="3">
        <v>6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Source!S36</f>
        <v>421.86</v>
      </c>
      <c r="G44" s="3" t="s">
        <v>76</v>
      </c>
      <c r="H44" s="3" t="s">
        <v>77</v>
      </c>
      <c r="I44" s="3"/>
      <c r="J44" s="3"/>
      <c r="K44" s="3">
        <v>205</v>
      </c>
      <c r="L44" s="3">
        <v>7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206</v>
      </c>
      <c r="F45" s="3">
        <f>Source!T36</f>
        <v>0</v>
      </c>
      <c r="G45" s="3" t="s">
        <v>78</v>
      </c>
      <c r="H45" s="3" t="s">
        <v>79</v>
      </c>
      <c r="I45" s="3"/>
      <c r="J45" s="3"/>
      <c r="K45" s="3">
        <v>206</v>
      </c>
      <c r="L45" s="3">
        <v>8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207</v>
      </c>
      <c r="F46" s="3">
        <f>Source!U36</f>
        <v>50.01</v>
      </c>
      <c r="G46" s="3" t="s">
        <v>80</v>
      </c>
      <c r="H46" s="3" t="s">
        <v>81</v>
      </c>
      <c r="I46" s="3"/>
      <c r="J46" s="3"/>
      <c r="K46" s="3">
        <v>207</v>
      </c>
      <c r="L46" s="3">
        <v>9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208</v>
      </c>
      <c r="F47" s="3">
        <f>Source!V36</f>
        <v>15.48</v>
      </c>
      <c r="G47" s="3" t="s">
        <v>82</v>
      </c>
      <c r="H47" s="3" t="s">
        <v>83</v>
      </c>
      <c r="I47" s="3"/>
      <c r="J47" s="3"/>
      <c r="K47" s="3">
        <v>208</v>
      </c>
      <c r="L47" s="3">
        <v>10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209</v>
      </c>
      <c r="F48" s="3">
        <f>Source!W36</f>
        <v>0</v>
      </c>
      <c r="G48" s="3" t="s">
        <v>84</v>
      </c>
      <c r="H48" s="3" t="s">
        <v>85</v>
      </c>
      <c r="I48" s="3"/>
      <c r="J48" s="3"/>
      <c r="K48" s="3">
        <v>209</v>
      </c>
      <c r="L48" s="3">
        <v>11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Source!X36</f>
        <v>531.17</v>
      </c>
      <c r="G49" s="3" t="s">
        <v>86</v>
      </c>
      <c r="H49" s="3" t="s">
        <v>87</v>
      </c>
      <c r="I49" s="3"/>
      <c r="J49" s="3"/>
      <c r="K49" s="3">
        <v>210</v>
      </c>
      <c r="L49" s="3">
        <v>12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Source!Y36</f>
        <v>286.24</v>
      </c>
      <c r="G50" s="3" t="s">
        <v>88</v>
      </c>
      <c r="H50" s="3" t="s">
        <v>89</v>
      </c>
      <c r="I50" s="3"/>
      <c r="J50" s="3"/>
      <c r="K50" s="3">
        <v>211</v>
      </c>
      <c r="L50" s="3">
        <v>13</v>
      </c>
      <c r="M50" s="3">
        <v>3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0</v>
      </c>
      <c r="F51" s="3">
        <f>ROUND(5.33,2)</f>
        <v>5.33</v>
      </c>
      <c r="G51" s="3" t="s">
        <v>90</v>
      </c>
      <c r="H51" s="3" t="s">
        <v>91</v>
      </c>
      <c r="I51" s="3"/>
      <c r="J51" s="3"/>
      <c r="K51" s="3">
        <v>212</v>
      </c>
      <c r="L51" s="3">
        <v>14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0</v>
      </c>
      <c r="F52" s="3">
        <f>ROUND(5.4,2)</f>
        <v>5.4</v>
      </c>
      <c r="G52" s="3" t="s">
        <v>92</v>
      </c>
      <c r="H52" s="3" t="s">
        <v>93</v>
      </c>
      <c r="I52" s="3"/>
      <c r="J52" s="3"/>
      <c r="K52" s="3">
        <v>212</v>
      </c>
      <c r="L52" s="3">
        <v>15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0</v>
      </c>
      <c r="F53" s="3">
        <f>ROUND(10.25,2)</f>
        <v>10.25</v>
      </c>
      <c r="G53" s="3" t="s">
        <v>94</v>
      </c>
      <c r="H53" s="3" t="s">
        <v>95</v>
      </c>
      <c r="I53" s="3"/>
      <c r="J53" s="3"/>
      <c r="K53" s="3">
        <v>212</v>
      </c>
      <c r="L53" s="3">
        <v>16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203</v>
      </c>
      <c r="F54" s="3">
        <f>ROUND(Source!F42*Source!F51,2)</f>
        <v>9761.58</v>
      </c>
      <c r="G54" s="3" t="s">
        <v>96</v>
      </c>
      <c r="H54" s="3" t="s">
        <v>97</v>
      </c>
      <c r="I54" s="3"/>
      <c r="J54" s="3"/>
      <c r="K54" s="3">
        <v>212</v>
      </c>
      <c r="L54" s="3">
        <v>17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0</v>
      </c>
      <c r="C55" s="3">
        <v>0</v>
      </c>
      <c r="D55" s="3">
        <v>2</v>
      </c>
      <c r="E55" s="3">
        <v>202</v>
      </c>
      <c r="F55" s="3">
        <f>ROUND(Source!F39*Source!F52,2)</f>
        <v>0</v>
      </c>
      <c r="G55" s="3" t="s">
        <v>98</v>
      </c>
      <c r="H55" s="3" t="s">
        <v>99</v>
      </c>
      <c r="I55" s="3"/>
      <c r="J55" s="3"/>
      <c r="K55" s="3">
        <v>212</v>
      </c>
      <c r="L55" s="3">
        <v>18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2</v>
      </c>
      <c r="E56" s="3">
        <v>204</v>
      </c>
      <c r="F56" s="3">
        <f>ROUND(Source!F43*Source!F53,2)</f>
        <v>1877.19</v>
      </c>
      <c r="G56" s="3" t="s">
        <v>100</v>
      </c>
      <c r="H56" s="3" t="s">
        <v>101</v>
      </c>
      <c r="I56" s="3"/>
      <c r="J56" s="3"/>
      <c r="K56" s="3">
        <v>212</v>
      </c>
      <c r="L56" s="3">
        <v>19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205</v>
      </c>
      <c r="F57" s="3">
        <f>ROUND(Source!F44*Source!F53,2)</f>
        <v>4324.07</v>
      </c>
      <c r="G57" s="3" t="s">
        <v>102</v>
      </c>
      <c r="H57" s="3" t="s">
        <v>103</v>
      </c>
      <c r="I57" s="3"/>
      <c r="J57" s="3"/>
      <c r="K57" s="3">
        <v>212</v>
      </c>
      <c r="L57" s="3">
        <v>20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201</v>
      </c>
      <c r="F58" s="3">
        <f>ROUND(Source!F54+Source!F55+Source!F57,2)</f>
        <v>14085.65</v>
      </c>
      <c r="G58" s="3" t="s">
        <v>104</v>
      </c>
      <c r="H58" s="3" t="s">
        <v>105</v>
      </c>
      <c r="I58" s="3"/>
      <c r="J58" s="3"/>
      <c r="K58" s="3">
        <v>212</v>
      </c>
      <c r="L58" s="3">
        <v>21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2</v>
      </c>
      <c r="E59" s="3">
        <v>210</v>
      </c>
      <c r="F59" s="3">
        <f>ROUND(Source!F53*Source!F49,2)</f>
        <v>5444.49</v>
      </c>
      <c r="G59" s="3" t="s">
        <v>106</v>
      </c>
      <c r="H59" s="3" t="s">
        <v>107</v>
      </c>
      <c r="I59" s="3"/>
      <c r="J59" s="3"/>
      <c r="K59" s="3">
        <v>212</v>
      </c>
      <c r="L59" s="3">
        <v>22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1</v>
      </c>
      <c r="C60" s="3">
        <v>0</v>
      </c>
      <c r="D60" s="3">
        <v>2</v>
      </c>
      <c r="E60" s="3">
        <v>211</v>
      </c>
      <c r="F60" s="3">
        <f>ROUND(Source!F53*Source!F50,2)</f>
        <v>2933.96</v>
      </c>
      <c r="G60" s="3" t="s">
        <v>108</v>
      </c>
      <c r="H60" s="3" t="s">
        <v>109</v>
      </c>
      <c r="I60" s="3"/>
      <c r="J60" s="3"/>
      <c r="K60" s="3">
        <v>212</v>
      </c>
      <c r="L60" s="3">
        <v>23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1</v>
      </c>
      <c r="C61" s="3">
        <v>0</v>
      </c>
      <c r="D61" s="3">
        <v>2</v>
      </c>
      <c r="E61" s="3">
        <v>0</v>
      </c>
      <c r="F61" s="3">
        <f>ROUND(Source!F60+Source!F59+Source!F58,2)</f>
        <v>22464.1</v>
      </c>
      <c r="G61" s="3" t="s">
        <v>110</v>
      </c>
      <c r="H61" s="3" t="s">
        <v>111</v>
      </c>
      <c r="I61" s="3"/>
      <c r="J61" s="3"/>
      <c r="K61" s="3">
        <v>212</v>
      </c>
      <c r="L61" s="3">
        <v>24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f>ROUND(0,2)</f>
        <v>0</v>
      </c>
      <c r="G62" s="3" t="s">
        <v>112</v>
      </c>
      <c r="H62" s="3" t="s">
        <v>113</v>
      </c>
      <c r="I62" s="3"/>
      <c r="J62" s="3"/>
      <c r="K62" s="3">
        <v>212</v>
      </c>
      <c r="L62" s="3">
        <v>25</v>
      </c>
      <c r="M62" s="3">
        <v>1</v>
      </c>
      <c r="N62" s="3" t="s">
        <v>3</v>
      </c>
    </row>
    <row r="63" spans="1:14" ht="12.75">
      <c r="A63" s="3">
        <v>50</v>
      </c>
      <c r="B63" s="3">
        <f>IF(Source!F63&lt;&gt;0,1,0)</f>
        <v>0</v>
      </c>
      <c r="C63" s="3">
        <v>0</v>
      </c>
      <c r="D63" s="3">
        <v>2</v>
      </c>
      <c r="E63" s="3">
        <v>0</v>
      </c>
      <c r="F63" s="3">
        <f>ROUND(IF(Source!F62=0,0,Source!F61/100*Source!F62),2)</f>
        <v>0</v>
      </c>
      <c r="G63" s="3" t="s">
        <v>114</v>
      </c>
      <c r="H63" s="3" t="s">
        <v>115</v>
      </c>
      <c r="I63" s="3"/>
      <c r="J63" s="3"/>
      <c r="K63" s="3">
        <v>212</v>
      </c>
      <c r="L63" s="3">
        <v>26</v>
      </c>
      <c r="M63" s="3">
        <v>1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ROUND(IF(Source!F62=0,0,Source!F61+Source!F63),2)</f>
        <v>0</v>
      </c>
      <c r="G64" s="3" t="s">
        <v>116</v>
      </c>
      <c r="H64" s="3" t="s">
        <v>117</v>
      </c>
      <c r="I64" s="3"/>
      <c r="J64" s="3"/>
      <c r="K64" s="3">
        <v>212</v>
      </c>
      <c r="L64" s="3">
        <v>27</v>
      </c>
      <c r="M64" s="3">
        <v>1</v>
      </c>
      <c r="N64" s="3" t="s">
        <v>3</v>
      </c>
    </row>
    <row r="65" spans="1:14" ht="12.75">
      <c r="A65" s="3">
        <v>50</v>
      </c>
      <c r="B65" s="3">
        <f>IF(Source!F65&lt;&gt;0,1,0)</f>
        <v>0</v>
      </c>
      <c r="C65" s="3">
        <v>0</v>
      </c>
      <c r="D65" s="3">
        <v>2</v>
      </c>
      <c r="E65" s="3">
        <v>0</v>
      </c>
      <c r="F65" s="3">
        <f>ROUND(0,2)</f>
        <v>0</v>
      </c>
      <c r="G65" s="3" t="s">
        <v>118</v>
      </c>
      <c r="H65" s="3" t="s">
        <v>119</v>
      </c>
      <c r="I65" s="3"/>
      <c r="J65" s="3"/>
      <c r="K65" s="3">
        <v>212</v>
      </c>
      <c r="L65" s="3">
        <v>28</v>
      </c>
      <c r="M65" s="3">
        <v>1</v>
      </c>
      <c r="N65" s="3" t="s">
        <v>3</v>
      </c>
    </row>
    <row r="66" spans="1:14" ht="12.75">
      <c r="A66" s="3">
        <v>50</v>
      </c>
      <c r="B66" s="3">
        <f>IF(Source!F66&lt;&gt;0,1,0)</f>
        <v>0</v>
      </c>
      <c r="C66" s="3">
        <v>0</v>
      </c>
      <c r="D66" s="3">
        <v>2</v>
      </c>
      <c r="E66" s="3">
        <v>0</v>
      </c>
      <c r="F66" s="3">
        <f>ROUND(IF(Source!F65=0,0,(Source!F61+Source!F63)/100*Source!F65),2)</f>
        <v>0</v>
      </c>
      <c r="G66" s="3" t="s">
        <v>120</v>
      </c>
      <c r="H66" s="3" t="s">
        <v>121</v>
      </c>
      <c r="I66" s="3"/>
      <c r="J66" s="3"/>
      <c r="K66" s="3">
        <v>212</v>
      </c>
      <c r="L66" s="3">
        <v>29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ROUND(IF(Source!F66=0,0,Source!F61+Source!F63+Source!F66),2)</f>
        <v>0</v>
      </c>
      <c r="G67" s="3" t="s">
        <v>122</v>
      </c>
      <c r="H67" s="3" t="s">
        <v>123</v>
      </c>
      <c r="I67" s="3"/>
      <c r="J67" s="3"/>
      <c r="K67" s="3">
        <v>212</v>
      </c>
      <c r="L67" s="3">
        <v>30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ROUND(0,2)</f>
        <v>0</v>
      </c>
      <c r="G68" s="3" t="s">
        <v>124</v>
      </c>
      <c r="H68" s="3" t="s">
        <v>125</v>
      </c>
      <c r="I68" s="3"/>
      <c r="J68" s="3"/>
      <c r="K68" s="3">
        <v>212</v>
      </c>
      <c r="L68" s="3">
        <v>31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0</v>
      </c>
      <c r="C69" s="3">
        <v>0</v>
      </c>
      <c r="D69" s="3">
        <v>2</v>
      </c>
      <c r="E69" s="3">
        <v>0</v>
      </c>
      <c r="F69" s="3">
        <f>ROUND(IF(Source!F68=0,0,(Source!F61+Source!F63+Source!F66)/100*Source!F68),2)</f>
        <v>0</v>
      </c>
      <c r="G69" s="3" t="s">
        <v>126</v>
      </c>
      <c r="H69" s="3" t="s">
        <v>127</v>
      </c>
      <c r="I69" s="3"/>
      <c r="J69" s="3"/>
      <c r="K69" s="3">
        <v>212</v>
      </c>
      <c r="L69" s="3">
        <v>32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0</v>
      </c>
      <c r="C70" s="3">
        <v>0</v>
      </c>
      <c r="D70" s="3">
        <v>2</v>
      </c>
      <c r="E70" s="3">
        <v>0</v>
      </c>
      <c r="F70" s="3">
        <f>ROUND(IF(Source!F69=0,0,Source!F61+Source!F63+Source!F66+Source!F69),2)</f>
        <v>0</v>
      </c>
      <c r="G70" s="3" t="s">
        <v>128</v>
      </c>
      <c r="H70" s="3" t="s">
        <v>129</v>
      </c>
      <c r="I70" s="3"/>
      <c r="J70" s="3"/>
      <c r="K70" s="3">
        <v>212</v>
      </c>
      <c r="L70" s="3">
        <v>33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2</v>
      </c>
      <c r="E71" s="3">
        <v>0</v>
      </c>
      <c r="F71" s="3">
        <f>ROUND(Source!F61+Source!F63+Source!F66+Source!F69,2)</f>
        <v>22464.1</v>
      </c>
      <c r="G71" s="3" t="s">
        <v>130</v>
      </c>
      <c r="H71" s="3" t="s">
        <v>131</v>
      </c>
      <c r="I71" s="3"/>
      <c r="J71" s="3"/>
      <c r="K71" s="3">
        <v>212</v>
      </c>
      <c r="L71" s="3">
        <v>34</v>
      </c>
      <c r="M71" s="3">
        <v>1</v>
      </c>
      <c r="N71" s="3" t="s">
        <v>3</v>
      </c>
    </row>
    <row r="72" ht="12.75">
      <c r="G72">
        <v>0</v>
      </c>
    </row>
    <row r="73" spans="1:67" ht="12.75">
      <c r="A73" s="1">
        <v>4</v>
      </c>
      <c r="B73" s="1">
        <v>1</v>
      </c>
      <c r="C73" s="1"/>
      <c r="D73" s="1">
        <f>ROW(A142)</f>
        <v>142</v>
      </c>
      <c r="E73" s="1"/>
      <c r="F73" s="1" t="s">
        <v>15</v>
      </c>
      <c r="G73" s="1" t="s">
        <v>132</v>
      </c>
      <c r="H73" s="1"/>
      <c r="I73" s="1"/>
      <c r="J73" s="1"/>
      <c r="K73" s="1"/>
      <c r="L73" s="1"/>
      <c r="M73" s="1"/>
      <c r="N73" s="1" t="s">
        <v>3</v>
      </c>
      <c r="O73" s="1"/>
      <c r="P73" s="1"/>
      <c r="Q73" s="1"/>
      <c r="R73" s="1" t="s">
        <v>3</v>
      </c>
      <c r="S73" s="1" t="s">
        <v>3</v>
      </c>
      <c r="T73" s="1" t="s">
        <v>3</v>
      </c>
      <c r="U73" s="1" t="s">
        <v>3</v>
      </c>
      <c r="V73" s="1"/>
      <c r="W73" s="1"/>
      <c r="X73" s="1">
        <v>0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>
        <v>0</v>
      </c>
      <c r="AM73" s="1"/>
      <c r="AN73" s="1"/>
      <c r="AO73" s="1" t="s">
        <v>3</v>
      </c>
      <c r="AP73" s="1" t="s">
        <v>3</v>
      </c>
      <c r="AQ73" s="1" t="s">
        <v>3</v>
      </c>
      <c r="AR73" s="1"/>
      <c r="AS73" s="1"/>
      <c r="AT73" s="1" t="s">
        <v>3</v>
      </c>
      <c r="AU73" s="1" t="s">
        <v>3</v>
      </c>
      <c r="AV73" s="1" t="s">
        <v>3</v>
      </c>
      <c r="AW73" s="1" t="s">
        <v>3</v>
      </c>
      <c r="AX73" s="1" t="s">
        <v>3</v>
      </c>
      <c r="AY73" s="1" t="s">
        <v>3</v>
      </c>
      <c r="AZ73" s="1" t="s">
        <v>3</v>
      </c>
      <c r="BA73" s="1" t="s">
        <v>3</v>
      </c>
      <c r="BB73" s="1" t="s">
        <v>3</v>
      </c>
      <c r="BC73" s="1" t="s">
        <v>3</v>
      </c>
      <c r="BD73" s="1" t="s">
        <v>3</v>
      </c>
      <c r="BE73" s="1" t="s">
        <v>133</v>
      </c>
      <c r="BF73" s="1">
        <v>0</v>
      </c>
      <c r="BG73" s="1">
        <v>0</v>
      </c>
      <c r="BH73" s="1" t="s">
        <v>3</v>
      </c>
      <c r="BI73" s="1" t="s">
        <v>3</v>
      </c>
      <c r="BJ73" s="1" t="s">
        <v>3</v>
      </c>
      <c r="BK73" s="1" t="s">
        <v>3</v>
      </c>
      <c r="BL73" s="1" t="s">
        <v>3</v>
      </c>
      <c r="BM73" s="1">
        <v>0</v>
      </c>
      <c r="BN73" s="1" t="s">
        <v>3</v>
      </c>
      <c r="BO73" s="1">
        <v>0</v>
      </c>
    </row>
    <row r="75" spans="1:43" ht="12.75">
      <c r="A75" s="2">
        <v>52</v>
      </c>
      <c r="B75" s="2">
        <f aca="true" t="shared" si="26" ref="B75:AQ75">B142</f>
        <v>1</v>
      </c>
      <c r="C75" s="2">
        <f t="shared" si="26"/>
        <v>4</v>
      </c>
      <c r="D75" s="2">
        <f t="shared" si="26"/>
        <v>73</v>
      </c>
      <c r="E75" s="2">
        <f t="shared" si="26"/>
        <v>0</v>
      </c>
      <c r="F75" s="2" t="str">
        <f t="shared" si="26"/>
        <v>Новый раздел</v>
      </c>
      <c r="G75" s="2" t="str">
        <f t="shared" si="26"/>
        <v>Монтажные работы</v>
      </c>
      <c r="H75" s="2">
        <f t="shared" si="26"/>
        <v>0</v>
      </c>
      <c r="I75" s="2">
        <f t="shared" si="26"/>
        <v>0</v>
      </c>
      <c r="J75" s="2">
        <f t="shared" si="26"/>
        <v>0</v>
      </c>
      <c r="K75" s="2">
        <f t="shared" si="26"/>
        <v>0</v>
      </c>
      <c r="L75" s="2">
        <f t="shared" si="26"/>
        <v>0</v>
      </c>
      <c r="M75" s="2">
        <f t="shared" si="26"/>
        <v>0</v>
      </c>
      <c r="N75" s="2">
        <f t="shared" si="26"/>
        <v>0</v>
      </c>
      <c r="O75" s="2">
        <f t="shared" si="26"/>
        <v>9975.58</v>
      </c>
      <c r="P75" s="2">
        <f t="shared" si="26"/>
        <v>1848.94</v>
      </c>
      <c r="Q75" s="2">
        <f t="shared" si="26"/>
        <v>6015.95</v>
      </c>
      <c r="R75" s="2">
        <f t="shared" si="26"/>
        <v>650.61</v>
      </c>
      <c r="S75" s="2">
        <f t="shared" si="26"/>
        <v>2110.69</v>
      </c>
      <c r="T75" s="2">
        <f t="shared" si="26"/>
        <v>0</v>
      </c>
      <c r="U75" s="2">
        <f t="shared" si="26"/>
        <v>232.5</v>
      </c>
      <c r="V75" s="2">
        <f t="shared" si="26"/>
        <v>55.04</v>
      </c>
      <c r="W75" s="2">
        <f t="shared" si="26"/>
        <v>0</v>
      </c>
      <c r="X75" s="2">
        <f t="shared" si="26"/>
        <v>2402.77</v>
      </c>
      <c r="Y75" s="2">
        <f t="shared" si="26"/>
        <v>1352.8</v>
      </c>
      <c r="Z75" s="2">
        <f t="shared" si="26"/>
        <v>0</v>
      </c>
      <c r="AA75" s="2">
        <f t="shared" si="26"/>
        <v>0</v>
      </c>
      <c r="AB75" s="2">
        <f t="shared" si="26"/>
        <v>9975.58</v>
      </c>
      <c r="AC75" s="2">
        <f t="shared" si="26"/>
        <v>1848.94</v>
      </c>
      <c r="AD75" s="2">
        <f t="shared" si="26"/>
        <v>6015.95</v>
      </c>
      <c r="AE75" s="2">
        <f t="shared" si="26"/>
        <v>650.61</v>
      </c>
      <c r="AF75" s="2">
        <f t="shared" si="26"/>
        <v>2110.69</v>
      </c>
      <c r="AG75" s="2">
        <f t="shared" si="26"/>
        <v>0</v>
      </c>
      <c r="AH75" s="2">
        <f t="shared" si="26"/>
        <v>232.5</v>
      </c>
      <c r="AI75" s="2">
        <f t="shared" si="26"/>
        <v>55.04</v>
      </c>
      <c r="AJ75" s="2">
        <f t="shared" si="26"/>
        <v>0</v>
      </c>
      <c r="AK75" s="2">
        <f t="shared" si="26"/>
        <v>2402.77</v>
      </c>
      <c r="AL75" s="2">
        <f t="shared" si="26"/>
        <v>1352.8</v>
      </c>
      <c r="AM75" s="2">
        <f t="shared" si="26"/>
        <v>0</v>
      </c>
      <c r="AN75" s="2">
        <f t="shared" si="26"/>
        <v>0</v>
      </c>
      <c r="AO75" s="2">
        <f t="shared" si="26"/>
        <v>0</v>
      </c>
      <c r="AP75" s="2">
        <f t="shared" si="26"/>
        <v>0</v>
      </c>
      <c r="AQ75" s="2">
        <f t="shared" si="26"/>
        <v>0</v>
      </c>
    </row>
    <row r="77" spans="1:181" ht="12.75">
      <c r="A77">
        <v>17</v>
      </c>
      <c r="B77">
        <v>1</v>
      </c>
      <c r="C77">
        <f>ROW(SmtRes!A24)</f>
        <v>24</v>
      </c>
      <c r="D77">
        <f>ROW(EtalonRes!A24)</f>
        <v>24</v>
      </c>
      <c r="E77" t="s">
        <v>134</v>
      </c>
      <c r="F77" t="s">
        <v>135</v>
      </c>
      <c r="G77" t="s">
        <v>136</v>
      </c>
      <c r="H77" t="s">
        <v>21</v>
      </c>
      <c r="I77">
        <v>14</v>
      </c>
      <c r="J77">
        <v>0</v>
      </c>
      <c r="O77">
        <f aca="true" t="shared" si="27" ref="O77:O108">ROUND(CP77,2)</f>
        <v>689.22</v>
      </c>
      <c r="P77">
        <f aca="true" t="shared" si="28" ref="P77:P108">ROUND(CQ77*I77,2)</f>
        <v>0</v>
      </c>
      <c r="Q77">
        <f aca="true" t="shared" si="29" ref="Q77:Q108">ROUND(CR77*I77,2)</f>
        <v>638.96</v>
      </c>
      <c r="R77">
        <f aca="true" t="shared" si="30" ref="R77:R108">ROUND(CS77*I77,2)</f>
        <v>79.38</v>
      </c>
      <c r="S77">
        <f aca="true" t="shared" si="31" ref="S77:S108">ROUND(CT77*I77,2)</f>
        <v>50.26</v>
      </c>
      <c r="T77">
        <f aca="true" t="shared" si="32" ref="T77:T108">ROUND(CU77*I77,2)</f>
        <v>0</v>
      </c>
      <c r="U77">
        <f aca="true" t="shared" si="33" ref="U77:U108">CV77*I77</f>
        <v>6.16</v>
      </c>
      <c r="V77">
        <f aca="true" t="shared" si="34" ref="V77:V108">CW77*I77</f>
        <v>6.72</v>
      </c>
      <c r="W77">
        <f aca="true" t="shared" si="35" ref="W77:W108">ROUND(CX77*I77,2)</f>
        <v>0</v>
      </c>
      <c r="X77">
        <f aca="true" t="shared" si="36" ref="X77:X108">ROUND(CY77,2)</f>
        <v>115.38</v>
      </c>
      <c r="Y77">
        <f aca="true" t="shared" si="37" ref="Y77:Y108">ROUND(CZ77,2)</f>
        <v>62.23</v>
      </c>
      <c r="AA77">
        <v>0</v>
      </c>
      <c r="AB77">
        <f aca="true" t="shared" si="38" ref="AB77:AB108">(AC77+AD77+AF77)</f>
        <v>49.230000000000004</v>
      </c>
      <c r="AC77">
        <f aca="true" t="shared" si="39" ref="AC77:AF79">(ES77)</f>
        <v>0</v>
      </c>
      <c r="AD77">
        <f t="shared" si="39"/>
        <v>45.64</v>
      </c>
      <c r="AE77">
        <f t="shared" si="39"/>
        <v>5.67</v>
      </c>
      <c r="AF77">
        <f t="shared" si="39"/>
        <v>3.59</v>
      </c>
      <c r="AG77">
        <f>(AP77)</f>
        <v>0</v>
      </c>
      <c r="AH77">
        <f aca="true" t="shared" si="40" ref="AH77:AI79">(EW77)</f>
        <v>0.44</v>
      </c>
      <c r="AI77">
        <f t="shared" si="40"/>
        <v>0.48</v>
      </c>
      <c r="AJ77">
        <f>(AS77)</f>
        <v>0</v>
      </c>
      <c r="AK77">
        <v>49.230000000000004</v>
      </c>
      <c r="AL77">
        <v>0</v>
      </c>
      <c r="AM77">
        <v>45.64</v>
      </c>
      <c r="AN77">
        <v>5.67</v>
      </c>
      <c r="AO77">
        <v>3.59</v>
      </c>
      <c r="AP77">
        <v>0</v>
      </c>
      <c r="AQ77">
        <v>0.44</v>
      </c>
      <c r="AR77">
        <v>0.48</v>
      </c>
      <c r="AS77">
        <v>0</v>
      </c>
      <c r="AT77">
        <v>89</v>
      </c>
      <c r="AU77">
        <v>48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0</v>
      </c>
      <c r="BI77">
        <v>1</v>
      </c>
      <c r="BJ77" t="s">
        <v>137</v>
      </c>
      <c r="BM77">
        <v>33001</v>
      </c>
      <c r="BN77">
        <v>0</v>
      </c>
      <c r="BO77" t="s">
        <v>135</v>
      </c>
      <c r="BP77">
        <v>1</v>
      </c>
      <c r="BQ77">
        <v>2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105</v>
      </c>
      <c r="CA77">
        <v>60</v>
      </c>
      <c r="CF77">
        <v>0</v>
      </c>
      <c r="CG77">
        <v>0</v>
      </c>
      <c r="CM77">
        <v>0</v>
      </c>
      <c r="CO77">
        <v>0</v>
      </c>
      <c r="CP77">
        <f aca="true" t="shared" si="41" ref="CP77:CP108">(P77+Q77+S77)</f>
        <v>689.22</v>
      </c>
      <c r="CQ77">
        <f aca="true" t="shared" si="42" ref="CQ77:CQ108">(AC77)*BC77</f>
        <v>0</v>
      </c>
      <c r="CR77">
        <f aca="true" t="shared" si="43" ref="CR77:CR108">(AD77)*BB77</f>
        <v>45.64</v>
      </c>
      <c r="CS77">
        <f aca="true" t="shared" si="44" ref="CS77:CS108">(AE77)*BS77</f>
        <v>5.67</v>
      </c>
      <c r="CT77">
        <f aca="true" t="shared" si="45" ref="CT77:CT108">(AF77)*BA77</f>
        <v>3.59</v>
      </c>
      <c r="CU77">
        <f aca="true" t="shared" si="46" ref="CU77:CU108">(AG77)*BT77</f>
        <v>0</v>
      </c>
      <c r="CV77">
        <f aca="true" t="shared" si="47" ref="CV77:CV108">(AH77)*BU77</f>
        <v>0.44</v>
      </c>
      <c r="CW77">
        <f aca="true" t="shared" si="48" ref="CW77:CW108">(AI77)*BV77</f>
        <v>0.48</v>
      </c>
      <c r="CX77">
        <f aca="true" t="shared" si="49" ref="CX77:CX108">(AJ77)*BW77</f>
        <v>0</v>
      </c>
      <c r="CY77">
        <f aca="true" t="shared" si="50" ref="CY77:CY108">((S77+R77)*(ROUND((FX77*IF(1,(IF(0,0.94,0.85)*IF(0,0.85,1)),1)),IF(1,0,2))/100))</f>
        <v>115.3796</v>
      </c>
      <c r="CZ77">
        <f aca="true" t="shared" si="51" ref="CZ77:CZ108">((S77+R77)*(ROUND((FY77*IF(1,0.8,1)),IF(1,0,2))/100))</f>
        <v>62.22719999999999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1010</v>
      </c>
      <c r="DV77" t="s">
        <v>21</v>
      </c>
      <c r="DW77" t="s">
        <v>23</v>
      </c>
      <c r="DX77">
        <v>1</v>
      </c>
      <c r="EE77">
        <v>23391292</v>
      </c>
      <c r="EF77">
        <v>2</v>
      </c>
      <c r="EG77" t="s">
        <v>24</v>
      </c>
      <c r="EH77">
        <v>0</v>
      </c>
      <c r="EJ77">
        <v>1</v>
      </c>
      <c r="EK77">
        <v>33001</v>
      </c>
      <c r="EL77" t="s">
        <v>25</v>
      </c>
      <c r="EM77" t="s">
        <v>26</v>
      </c>
      <c r="EQ77">
        <v>0</v>
      </c>
      <c r="ER77">
        <v>49.23</v>
      </c>
      <c r="ES77">
        <v>0</v>
      </c>
      <c r="ET77">
        <v>45.64</v>
      </c>
      <c r="EU77">
        <v>5.67</v>
      </c>
      <c r="EV77">
        <v>3.59</v>
      </c>
      <c r="EW77">
        <v>0.44</v>
      </c>
      <c r="EX77">
        <v>0.48</v>
      </c>
      <c r="EY77">
        <v>0</v>
      </c>
      <c r="EZ77">
        <v>0</v>
      </c>
      <c r="FQ77">
        <v>0</v>
      </c>
      <c r="FR77">
        <f aca="true" t="shared" si="52" ref="FR77:FR108">ROUND(IF(AND(AA77=0,BI77=3),P77,0),2)</f>
        <v>0</v>
      </c>
      <c r="FS77">
        <v>0</v>
      </c>
      <c r="FV77" t="s">
        <v>27</v>
      </c>
      <c r="FW77" t="s">
        <v>28</v>
      </c>
      <c r="FX77">
        <v>105</v>
      </c>
      <c r="FY77">
        <v>60</v>
      </c>
    </row>
    <row r="78" spans="1:181" ht="12.75">
      <c r="A78">
        <v>17</v>
      </c>
      <c r="B78">
        <v>1</v>
      </c>
      <c r="C78">
        <f>ROW(SmtRes!A29)</f>
        <v>29</v>
      </c>
      <c r="D78">
        <f>ROW(EtalonRes!A29)</f>
        <v>29</v>
      </c>
      <c r="E78" t="s">
        <v>138</v>
      </c>
      <c r="F78" t="s">
        <v>139</v>
      </c>
      <c r="G78" t="s">
        <v>140</v>
      </c>
      <c r="H78" t="s">
        <v>21</v>
      </c>
      <c r="I78">
        <v>1</v>
      </c>
      <c r="J78">
        <v>0</v>
      </c>
      <c r="O78">
        <f t="shared" si="27"/>
        <v>45.19</v>
      </c>
      <c r="P78">
        <f t="shared" si="28"/>
        <v>0</v>
      </c>
      <c r="Q78">
        <f t="shared" si="29"/>
        <v>41.84</v>
      </c>
      <c r="R78">
        <f t="shared" si="30"/>
        <v>5.2</v>
      </c>
      <c r="S78">
        <f t="shared" si="31"/>
        <v>3.35</v>
      </c>
      <c r="T78">
        <f t="shared" si="32"/>
        <v>0</v>
      </c>
      <c r="U78">
        <f t="shared" si="33"/>
        <v>0.41</v>
      </c>
      <c r="V78">
        <f t="shared" si="34"/>
        <v>0.44</v>
      </c>
      <c r="W78">
        <f t="shared" si="35"/>
        <v>0</v>
      </c>
      <c r="X78">
        <f t="shared" si="36"/>
        <v>7.61</v>
      </c>
      <c r="Y78">
        <f t="shared" si="37"/>
        <v>4.1</v>
      </c>
      <c r="AA78">
        <v>0</v>
      </c>
      <c r="AB78">
        <f t="shared" si="38"/>
        <v>45.190000000000005</v>
      </c>
      <c r="AC78">
        <f t="shared" si="39"/>
        <v>0</v>
      </c>
      <c r="AD78">
        <f t="shared" si="39"/>
        <v>41.84</v>
      </c>
      <c r="AE78">
        <f t="shared" si="39"/>
        <v>5.2</v>
      </c>
      <c r="AF78">
        <f t="shared" si="39"/>
        <v>3.35</v>
      </c>
      <c r="AG78">
        <f>(AP78)</f>
        <v>0</v>
      </c>
      <c r="AH78">
        <f t="shared" si="40"/>
        <v>0.41</v>
      </c>
      <c r="AI78">
        <f t="shared" si="40"/>
        <v>0.44</v>
      </c>
      <c r="AJ78">
        <f>(AS78)</f>
        <v>0</v>
      </c>
      <c r="AK78">
        <v>45.190000000000005</v>
      </c>
      <c r="AL78">
        <v>0</v>
      </c>
      <c r="AM78">
        <v>41.84</v>
      </c>
      <c r="AN78">
        <v>5.2</v>
      </c>
      <c r="AO78">
        <v>3.35</v>
      </c>
      <c r="AP78">
        <v>0</v>
      </c>
      <c r="AQ78">
        <v>0.41</v>
      </c>
      <c r="AR78">
        <v>0.44</v>
      </c>
      <c r="AS78">
        <v>0</v>
      </c>
      <c r="AT78">
        <v>89</v>
      </c>
      <c r="AU78">
        <v>48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141</v>
      </c>
      <c r="BM78">
        <v>33001</v>
      </c>
      <c r="BN78">
        <v>0</v>
      </c>
      <c r="BO78" t="s">
        <v>139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105</v>
      </c>
      <c r="CA78">
        <v>60</v>
      </c>
      <c r="CF78">
        <v>0</v>
      </c>
      <c r="CG78">
        <v>0</v>
      </c>
      <c r="CM78">
        <v>0</v>
      </c>
      <c r="CO78">
        <v>0</v>
      </c>
      <c r="CP78">
        <f t="shared" si="41"/>
        <v>45.190000000000005</v>
      </c>
      <c r="CQ78">
        <f t="shared" si="42"/>
        <v>0</v>
      </c>
      <c r="CR78">
        <f t="shared" si="43"/>
        <v>41.84</v>
      </c>
      <c r="CS78">
        <f t="shared" si="44"/>
        <v>5.2</v>
      </c>
      <c r="CT78">
        <f t="shared" si="45"/>
        <v>3.35</v>
      </c>
      <c r="CU78">
        <f t="shared" si="46"/>
        <v>0</v>
      </c>
      <c r="CV78">
        <f t="shared" si="47"/>
        <v>0.41</v>
      </c>
      <c r="CW78">
        <f t="shared" si="48"/>
        <v>0.44</v>
      </c>
      <c r="CX78">
        <f t="shared" si="49"/>
        <v>0</v>
      </c>
      <c r="CY78">
        <f t="shared" si="50"/>
        <v>7.609500000000001</v>
      </c>
      <c r="CZ78">
        <f t="shared" si="51"/>
        <v>4.104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21</v>
      </c>
      <c r="DW78" t="s">
        <v>23</v>
      </c>
      <c r="DX78">
        <v>1</v>
      </c>
      <c r="EE78">
        <v>23391292</v>
      </c>
      <c r="EF78">
        <v>2</v>
      </c>
      <c r="EG78" t="s">
        <v>24</v>
      </c>
      <c r="EH78">
        <v>0</v>
      </c>
      <c r="EJ78">
        <v>1</v>
      </c>
      <c r="EK78">
        <v>33001</v>
      </c>
      <c r="EL78" t="s">
        <v>25</v>
      </c>
      <c r="EM78" t="s">
        <v>26</v>
      </c>
      <c r="EQ78">
        <v>0</v>
      </c>
      <c r="ER78">
        <v>45.19</v>
      </c>
      <c r="ES78">
        <v>0</v>
      </c>
      <c r="ET78">
        <v>41.84</v>
      </c>
      <c r="EU78">
        <v>5.2</v>
      </c>
      <c r="EV78">
        <v>3.35</v>
      </c>
      <c r="EW78">
        <v>0.41</v>
      </c>
      <c r="EX78">
        <v>0.44</v>
      </c>
      <c r="EY78">
        <v>0</v>
      </c>
      <c r="EZ78">
        <v>0</v>
      </c>
      <c r="FQ78">
        <v>0</v>
      </c>
      <c r="FR78">
        <f t="shared" si="52"/>
        <v>0</v>
      </c>
      <c r="FS78">
        <v>0</v>
      </c>
      <c r="FV78" t="s">
        <v>27</v>
      </c>
      <c r="FW78" t="s">
        <v>28</v>
      </c>
      <c r="FX78">
        <v>105</v>
      </c>
      <c r="FY78">
        <v>60</v>
      </c>
    </row>
    <row r="79" spans="1:181" ht="12.75">
      <c r="A79">
        <v>17</v>
      </c>
      <c r="B79">
        <v>1</v>
      </c>
      <c r="C79">
        <f>ROW(SmtRes!A47)</f>
        <v>47</v>
      </c>
      <c r="D79">
        <f>ROW(EtalonRes!A47)</f>
        <v>47</v>
      </c>
      <c r="E79" t="s">
        <v>142</v>
      </c>
      <c r="F79" t="s">
        <v>143</v>
      </c>
      <c r="G79" t="s">
        <v>144</v>
      </c>
      <c r="H79" t="s">
        <v>21</v>
      </c>
      <c r="I79">
        <v>9</v>
      </c>
      <c r="J79">
        <v>0</v>
      </c>
      <c r="O79">
        <f t="shared" si="27"/>
        <v>1534.59</v>
      </c>
      <c r="P79">
        <f t="shared" si="28"/>
        <v>354.24</v>
      </c>
      <c r="Q79">
        <f t="shared" si="29"/>
        <v>877.32</v>
      </c>
      <c r="R79">
        <f t="shared" si="30"/>
        <v>82.98</v>
      </c>
      <c r="S79">
        <f t="shared" si="31"/>
        <v>303.03</v>
      </c>
      <c r="T79">
        <f t="shared" si="32"/>
        <v>0</v>
      </c>
      <c r="U79">
        <f t="shared" si="33"/>
        <v>34.199999999999996</v>
      </c>
      <c r="V79">
        <f t="shared" si="34"/>
        <v>7.0200000000000005</v>
      </c>
      <c r="W79">
        <f t="shared" si="35"/>
        <v>0</v>
      </c>
      <c r="X79">
        <f t="shared" si="36"/>
        <v>343.55</v>
      </c>
      <c r="Y79">
        <f t="shared" si="37"/>
        <v>185.28</v>
      </c>
      <c r="AA79">
        <v>0</v>
      </c>
      <c r="AB79">
        <f t="shared" si="38"/>
        <v>170.51</v>
      </c>
      <c r="AC79">
        <f t="shared" si="39"/>
        <v>39.36</v>
      </c>
      <c r="AD79">
        <f t="shared" si="39"/>
        <v>97.48</v>
      </c>
      <c r="AE79">
        <f t="shared" si="39"/>
        <v>9.22</v>
      </c>
      <c r="AF79">
        <f t="shared" si="39"/>
        <v>33.67</v>
      </c>
      <c r="AG79">
        <f>(AP79)</f>
        <v>0</v>
      </c>
      <c r="AH79">
        <f t="shared" si="40"/>
        <v>3.8</v>
      </c>
      <c r="AI79">
        <f t="shared" si="40"/>
        <v>0.78</v>
      </c>
      <c r="AJ79">
        <f>(AS79)</f>
        <v>0</v>
      </c>
      <c r="AK79">
        <v>170.51</v>
      </c>
      <c r="AL79">
        <v>39.36</v>
      </c>
      <c r="AM79">
        <v>97.48</v>
      </c>
      <c r="AN79">
        <v>9.22</v>
      </c>
      <c r="AO79">
        <v>33.67</v>
      </c>
      <c r="AP79">
        <v>0</v>
      </c>
      <c r="AQ79">
        <v>3.8</v>
      </c>
      <c r="AR79">
        <v>0.78</v>
      </c>
      <c r="AS79">
        <v>0</v>
      </c>
      <c r="AT79">
        <v>89</v>
      </c>
      <c r="AU79">
        <v>48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145</v>
      </c>
      <c r="BM79">
        <v>33001</v>
      </c>
      <c r="BN79">
        <v>0</v>
      </c>
      <c r="BO79" t="s">
        <v>143</v>
      </c>
      <c r="BP79">
        <v>1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105</v>
      </c>
      <c r="CA79">
        <v>60</v>
      </c>
      <c r="CF79">
        <v>0</v>
      </c>
      <c r="CG79">
        <v>0</v>
      </c>
      <c r="CM79">
        <v>0</v>
      </c>
      <c r="CO79">
        <v>0</v>
      </c>
      <c r="CP79">
        <f t="shared" si="41"/>
        <v>1534.59</v>
      </c>
      <c r="CQ79">
        <f t="shared" si="42"/>
        <v>39.36</v>
      </c>
      <c r="CR79">
        <f t="shared" si="43"/>
        <v>97.48</v>
      </c>
      <c r="CS79">
        <f t="shared" si="44"/>
        <v>9.22</v>
      </c>
      <c r="CT79">
        <f t="shared" si="45"/>
        <v>33.67</v>
      </c>
      <c r="CU79">
        <f t="shared" si="46"/>
        <v>0</v>
      </c>
      <c r="CV79">
        <f t="shared" si="47"/>
        <v>3.8</v>
      </c>
      <c r="CW79">
        <f t="shared" si="48"/>
        <v>0.78</v>
      </c>
      <c r="CX79">
        <f t="shared" si="49"/>
        <v>0</v>
      </c>
      <c r="CY79">
        <f t="shared" si="50"/>
        <v>343.5489</v>
      </c>
      <c r="CZ79">
        <f t="shared" si="51"/>
        <v>185.2848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1010</v>
      </c>
      <c r="DV79" t="s">
        <v>21</v>
      </c>
      <c r="DW79" t="s">
        <v>23</v>
      </c>
      <c r="DX79">
        <v>1</v>
      </c>
      <c r="EE79">
        <v>23391292</v>
      </c>
      <c r="EF79">
        <v>2</v>
      </c>
      <c r="EG79" t="s">
        <v>24</v>
      </c>
      <c r="EH79">
        <v>0</v>
      </c>
      <c r="EJ79">
        <v>1</v>
      </c>
      <c r="EK79">
        <v>33001</v>
      </c>
      <c r="EL79" t="s">
        <v>25</v>
      </c>
      <c r="EM79" t="s">
        <v>26</v>
      </c>
      <c r="EQ79">
        <v>0</v>
      </c>
      <c r="ER79">
        <v>170.51</v>
      </c>
      <c r="ES79">
        <v>39.36</v>
      </c>
      <c r="ET79">
        <v>97.48</v>
      </c>
      <c r="EU79">
        <v>9.22</v>
      </c>
      <c r="EV79">
        <v>33.67</v>
      </c>
      <c r="EW79">
        <v>3.8</v>
      </c>
      <c r="EX79">
        <v>0.78</v>
      </c>
      <c r="EY79">
        <v>0</v>
      </c>
      <c r="EZ79">
        <v>0</v>
      </c>
      <c r="FQ79">
        <v>0</v>
      </c>
      <c r="FR79">
        <f t="shared" si="52"/>
        <v>0</v>
      </c>
      <c r="FS79">
        <v>0</v>
      </c>
      <c r="FV79" t="s">
        <v>27</v>
      </c>
      <c r="FW79" t="s">
        <v>28</v>
      </c>
      <c r="FX79">
        <v>105</v>
      </c>
      <c r="FY79">
        <v>60</v>
      </c>
    </row>
    <row r="80" spans="1:181" ht="12.75">
      <c r="A80">
        <v>18</v>
      </c>
      <c r="B80">
        <v>1</v>
      </c>
      <c r="C80">
        <v>36</v>
      </c>
      <c r="E80" t="s">
        <v>146</v>
      </c>
      <c r="F80" t="s">
        <v>147</v>
      </c>
      <c r="G80" t="s">
        <v>148</v>
      </c>
      <c r="H80" t="s">
        <v>40</v>
      </c>
      <c r="I80">
        <f>I79*J80</f>
        <v>0</v>
      </c>
      <c r="J80">
        <v>0</v>
      </c>
      <c r="O80">
        <f t="shared" si="27"/>
        <v>0</v>
      </c>
      <c r="P80">
        <f t="shared" si="28"/>
        <v>0</v>
      </c>
      <c r="Q80">
        <f t="shared" si="29"/>
        <v>0</v>
      </c>
      <c r="R80">
        <f t="shared" si="30"/>
        <v>0</v>
      </c>
      <c r="S80">
        <f t="shared" si="31"/>
        <v>0</v>
      </c>
      <c r="T80">
        <f t="shared" si="32"/>
        <v>0</v>
      </c>
      <c r="U80">
        <f t="shared" si="33"/>
        <v>0</v>
      </c>
      <c r="V80">
        <f t="shared" si="34"/>
        <v>0</v>
      </c>
      <c r="W80">
        <f t="shared" si="35"/>
        <v>0</v>
      </c>
      <c r="X80">
        <f t="shared" si="36"/>
        <v>0</v>
      </c>
      <c r="Y80">
        <f t="shared" si="37"/>
        <v>0</v>
      </c>
      <c r="AA80">
        <v>0</v>
      </c>
      <c r="AB80">
        <f t="shared" si="38"/>
        <v>9035.35</v>
      </c>
      <c r="AC80">
        <f aca="true" t="shared" si="53" ref="AC80:AJ87">AL80</f>
        <v>9035.35</v>
      </c>
      <c r="AD80">
        <f t="shared" si="53"/>
        <v>0</v>
      </c>
      <c r="AE80">
        <f t="shared" si="53"/>
        <v>0</v>
      </c>
      <c r="AF80">
        <f t="shared" si="53"/>
        <v>0</v>
      </c>
      <c r="AG80">
        <f t="shared" si="53"/>
        <v>0</v>
      </c>
      <c r="AH80">
        <f t="shared" si="53"/>
        <v>0</v>
      </c>
      <c r="AI80">
        <f t="shared" si="53"/>
        <v>0</v>
      </c>
      <c r="AJ80">
        <f t="shared" si="53"/>
        <v>0</v>
      </c>
      <c r="AK80">
        <v>9035.35</v>
      </c>
      <c r="AL80">
        <v>9035.35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J80" t="s">
        <v>149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F80">
        <v>0</v>
      </c>
      <c r="CG80">
        <v>0</v>
      </c>
      <c r="CM80">
        <v>0</v>
      </c>
      <c r="CO80">
        <v>0</v>
      </c>
      <c r="CP80">
        <f t="shared" si="41"/>
        <v>0</v>
      </c>
      <c r="CQ80">
        <f t="shared" si="42"/>
        <v>9035.35</v>
      </c>
      <c r="CR80">
        <f t="shared" si="43"/>
        <v>0</v>
      </c>
      <c r="CS80">
        <f t="shared" si="44"/>
        <v>0</v>
      </c>
      <c r="CT80">
        <f t="shared" si="45"/>
        <v>0</v>
      </c>
      <c r="CU80">
        <f t="shared" si="46"/>
        <v>0</v>
      </c>
      <c r="CV80">
        <f t="shared" si="47"/>
        <v>0</v>
      </c>
      <c r="CW80">
        <f t="shared" si="48"/>
        <v>0</v>
      </c>
      <c r="CX80">
        <f t="shared" si="49"/>
        <v>0</v>
      </c>
      <c r="CY80">
        <f t="shared" si="50"/>
        <v>0</v>
      </c>
      <c r="CZ80">
        <f t="shared" si="51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1009</v>
      </c>
      <c r="DV80" t="s">
        <v>40</v>
      </c>
      <c r="DW80" t="s">
        <v>40</v>
      </c>
      <c r="DX80">
        <v>1000</v>
      </c>
      <c r="EE80">
        <v>23391178</v>
      </c>
      <c r="EF80">
        <v>1</v>
      </c>
      <c r="EG80" t="s">
        <v>150</v>
      </c>
      <c r="EH80">
        <v>0</v>
      </c>
      <c r="EJ80">
        <v>4</v>
      </c>
      <c r="EK80">
        <v>0</v>
      </c>
      <c r="EL80" t="s">
        <v>150</v>
      </c>
      <c r="EM80" t="s">
        <v>151</v>
      </c>
      <c r="EQ80">
        <v>0</v>
      </c>
      <c r="ER80">
        <v>9035.35</v>
      </c>
      <c r="ES80">
        <v>9035.35</v>
      </c>
      <c r="ET80">
        <v>0</v>
      </c>
      <c r="EU80">
        <v>0</v>
      </c>
      <c r="EV80">
        <v>0</v>
      </c>
      <c r="EW80">
        <v>0</v>
      </c>
      <c r="EX80">
        <v>0</v>
      </c>
      <c r="EZ80">
        <v>0</v>
      </c>
      <c r="FQ80">
        <v>0</v>
      </c>
      <c r="FR80">
        <f t="shared" si="52"/>
        <v>0</v>
      </c>
      <c r="FS80">
        <v>0</v>
      </c>
      <c r="FV80" t="s">
        <v>27</v>
      </c>
      <c r="FW80" t="s">
        <v>28</v>
      </c>
      <c r="FX80">
        <v>0</v>
      </c>
      <c r="FY80">
        <v>0</v>
      </c>
    </row>
    <row r="81" spans="1:181" ht="12.75">
      <c r="A81">
        <v>18</v>
      </c>
      <c r="B81">
        <v>1</v>
      </c>
      <c r="C81">
        <v>39</v>
      </c>
      <c r="E81" t="s">
        <v>152</v>
      </c>
      <c r="F81" t="s">
        <v>153</v>
      </c>
      <c r="G81" t="s">
        <v>154</v>
      </c>
      <c r="H81" t="s">
        <v>40</v>
      </c>
      <c r="I81">
        <f>I79*J81</f>
        <v>0</v>
      </c>
      <c r="J81">
        <v>0</v>
      </c>
      <c r="O81">
        <f t="shared" si="27"/>
        <v>0</v>
      </c>
      <c r="P81">
        <f t="shared" si="28"/>
        <v>0</v>
      </c>
      <c r="Q81">
        <f t="shared" si="29"/>
        <v>0</v>
      </c>
      <c r="R81">
        <f t="shared" si="30"/>
        <v>0</v>
      </c>
      <c r="S81">
        <f t="shared" si="31"/>
        <v>0</v>
      </c>
      <c r="T81">
        <f t="shared" si="32"/>
        <v>0</v>
      </c>
      <c r="U81">
        <f t="shared" si="33"/>
        <v>0</v>
      </c>
      <c r="V81">
        <f t="shared" si="34"/>
        <v>0</v>
      </c>
      <c r="W81">
        <f t="shared" si="35"/>
        <v>0</v>
      </c>
      <c r="X81">
        <f t="shared" si="36"/>
        <v>0</v>
      </c>
      <c r="Y81">
        <f t="shared" si="37"/>
        <v>0</v>
      </c>
      <c r="AA81">
        <v>0</v>
      </c>
      <c r="AB81">
        <f t="shared" si="38"/>
        <v>0</v>
      </c>
      <c r="AC81">
        <f t="shared" si="53"/>
        <v>0</v>
      </c>
      <c r="AD81">
        <f t="shared" si="53"/>
        <v>0</v>
      </c>
      <c r="AE81">
        <f t="shared" si="53"/>
        <v>0</v>
      </c>
      <c r="AF81">
        <f t="shared" si="53"/>
        <v>0</v>
      </c>
      <c r="AG81">
        <f t="shared" si="53"/>
        <v>0</v>
      </c>
      <c r="AH81">
        <f t="shared" si="53"/>
        <v>0</v>
      </c>
      <c r="AI81">
        <f t="shared" si="53"/>
        <v>0</v>
      </c>
      <c r="AJ81">
        <f t="shared" si="53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1</v>
      </c>
      <c r="BJ81" t="s">
        <v>149</v>
      </c>
      <c r="BM81">
        <v>1100</v>
      </c>
      <c r="BN81">
        <v>0</v>
      </c>
      <c r="BO81" t="s">
        <v>153</v>
      </c>
      <c r="BP81">
        <v>1</v>
      </c>
      <c r="BQ81">
        <v>8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0</v>
      </c>
      <c r="CA81">
        <v>0</v>
      </c>
      <c r="CF81">
        <v>0</v>
      </c>
      <c r="CG81">
        <v>0</v>
      </c>
      <c r="CM81">
        <v>0</v>
      </c>
      <c r="CO81">
        <v>0</v>
      </c>
      <c r="CP81">
        <f t="shared" si="41"/>
        <v>0</v>
      </c>
      <c r="CQ81">
        <f t="shared" si="42"/>
        <v>0</v>
      </c>
      <c r="CR81">
        <f t="shared" si="43"/>
        <v>0</v>
      </c>
      <c r="CS81">
        <f t="shared" si="44"/>
        <v>0</v>
      </c>
      <c r="CT81">
        <f t="shared" si="45"/>
        <v>0</v>
      </c>
      <c r="CU81">
        <f t="shared" si="46"/>
        <v>0</v>
      </c>
      <c r="CV81">
        <f t="shared" si="47"/>
        <v>0</v>
      </c>
      <c r="CW81">
        <f t="shared" si="48"/>
        <v>0</v>
      </c>
      <c r="CX81">
        <f t="shared" si="49"/>
        <v>0</v>
      </c>
      <c r="CY81">
        <f t="shared" si="50"/>
        <v>0</v>
      </c>
      <c r="CZ81">
        <f t="shared" si="51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1009</v>
      </c>
      <c r="DV81" t="s">
        <v>40</v>
      </c>
      <c r="DW81" t="s">
        <v>40</v>
      </c>
      <c r="DX81">
        <v>1000</v>
      </c>
      <c r="EE81">
        <v>23391417</v>
      </c>
      <c r="EF81">
        <v>8</v>
      </c>
      <c r="EG81" t="s">
        <v>155</v>
      </c>
      <c r="EH81">
        <v>0</v>
      </c>
      <c r="EJ81">
        <v>1</v>
      </c>
      <c r="EK81">
        <v>1100</v>
      </c>
      <c r="EL81" t="s">
        <v>156</v>
      </c>
      <c r="EM81" t="s">
        <v>157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Z81">
        <v>0</v>
      </c>
      <c r="FQ81">
        <v>0</v>
      </c>
      <c r="FR81">
        <f t="shared" si="52"/>
        <v>0</v>
      </c>
      <c r="FS81">
        <v>0</v>
      </c>
      <c r="FV81" t="s">
        <v>27</v>
      </c>
      <c r="FW81" t="s">
        <v>28</v>
      </c>
      <c r="FX81">
        <v>0</v>
      </c>
      <c r="FY81">
        <v>0</v>
      </c>
    </row>
    <row r="82" spans="1:181" ht="12.75">
      <c r="A82">
        <v>18</v>
      </c>
      <c r="B82">
        <v>1</v>
      </c>
      <c r="C82">
        <v>40</v>
      </c>
      <c r="E82" t="s">
        <v>158</v>
      </c>
      <c r="F82" t="s">
        <v>159</v>
      </c>
      <c r="G82" t="s">
        <v>160</v>
      </c>
      <c r="H82" t="s">
        <v>21</v>
      </c>
      <c r="I82">
        <f>I79*J82</f>
        <v>0</v>
      </c>
      <c r="J82">
        <v>0</v>
      </c>
      <c r="O82">
        <f t="shared" si="27"/>
        <v>0</v>
      </c>
      <c r="P82">
        <f t="shared" si="28"/>
        <v>0</v>
      </c>
      <c r="Q82">
        <f t="shared" si="29"/>
        <v>0</v>
      </c>
      <c r="R82">
        <f t="shared" si="30"/>
        <v>0</v>
      </c>
      <c r="S82">
        <f t="shared" si="31"/>
        <v>0</v>
      </c>
      <c r="T82">
        <f t="shared" si="32"/>
        <v>0</v>
      </c>
      <c r="U82">
        <f t="shared" si="33"/>
        <v>0</v>
      </c>
      <c r="V82">
        <f t="shared" si="34"/>
        <v>0</v>
      </c>
      <c r="W82">
        <f t="shared" si="35"/>
        <v>0</v>
      </c>
      <c r="X82">
        <f t="shared" si="36"/>
        <v>0</v>
      </c>
      <c r="Y82">
        <f t="shared" si="37"/>
        <v>0</v>
      </c>
      <c r="AA82">
        <v>0</v>
      </c>
      <c r="AB82">
        <f t="shared" si="38"/>
        <v>0</v>
      </c>
      <c r="AC82">
        <f t="shared" si="53"/>
        <v>0</v>
      </c>
      <c r="AD82">
        <f t="shared" si="53"/>
        <v>0</v>
      </c>
      <c r="AE82">
        <f t="shared" si="53"/>
        <v>0</v>
      </c>
      <c r="AF82">
        <f t="shared" si="53"/>
        <v>0</v>
      </c>
      <c r="AG82">
        <f t="shared" si="53"/>
        <v>0</v>
      </c>
      <c r="AH82">
        <f t="shared" si="53"/>
        <v>0</v>
      </c>
      <c r="AI82">
        <f t="shared" si="53"/>
        <v>0</v>
      </c>
      <c r="AJ82">
        <f t="shared" si="53"/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1</v>
      </c>
      <c r="BJ82" t="s">
        <v>149</v>
      </c>
      <c r="BM82">
        <v>1100</v>
      </c>
      <c r="BN82">
        <v>0</v>
      </c>
      <c r="BO82" t="s">
        <v>159</v>
      </c>
      <c r="BP82">
        <v>1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0</v>
      </c>
      <c r="CA82">
        <v>0</v>
      </c>
      <c r="CF82">
        <v>0</v>
      </c>
      <c r="CG82">
        <v>0</v>
      </c>
      <c r="CM82">
        <v>0</v>
      </c>
      <c r="CO82">
        <v>0</v>
      </c>
      <c r="CP82">
        <f t="shared" si="41"/>
        <v>0</v>
      </c>
      <c r="CQ82">
        <f t="shared" si="42"/>
        <v>0</v>
      </c>
      <c r="CR82">
        <f t="shared" si="43"/>
        <v>0</v>
      </c>
      <c r="CS82">
        <f t="shared" si="44"/>
        <v>0</v>
      </c>
      <c r="CT82">
        <f t="shared" si="45"/>
        <v>0</v>
      </c>
      <c r="CU82">
        <f t="shared" si="46"/>
        <v>0</v>
      </c>
      <c r="CV82">
        <f t="shared" si="47"/>
        <v>0</v>
      </c>
      <c r="CW82">
        <f t="shared" si="48"/>
        <v>0</v>
      </c>
      <c r="CX82">
        <f t="shared" si="49"/>
        <v>0</v>
      </c>
      <c r="CY82">
        <f t="shared" si="50"/>
        <v>0</v>
      </c>
      <c r="CZ82">
        <f t="shared" si="51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1010</v>
      </c>
      <c r="DV82" t="s">
        <v>21</v>
      </c>
      <c r="DW82" t="s">
        <v>21</v>
      </c>
      <c r="DX82">
        <v>1</v>
      </c>
      <c r="EE82">
        <v>23391417</v>
      </c>
      <c r="EF82">
        <v>8</v>
      </c>
      <c r="EG82" t="s">
        <v>155</v>
      </c>
      <c r="EH82">
        <v>0</v>
      </c>
      <c r="EJ82">
        <v>1</v>
      </c>
      <c r="EK82">
        <v>1100</v>
      </c>
      <c r="EL82" t="s">
        <v>156</v>
      </c>
      <c r="EM82" t="s">
        <v>157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Z82">
        <v>0</v>
      </c>
      <c r="FQ82">
        <v>0</v>
      </c>
      <c r="FR82">
        <f t="shared" si="52"/>
        <v>0</v>
      </c>
      <c r="FS82">
        <v>0</v>
      </c>
      <c r="FV82" t="s">
        <v>27</v>
      </c>
      <c r="FW82" t="s">
        <v>28</v>
      </c>
      <c r="FX82">
        <v>0</v>
      </c>
      <c r="FY82">
        <v>0</v>
      </c>
    </row>
    <row r="83" spans="1:181" ht="12.75">
      <c r="A83">
        <v>18</v>
      </c>
      <c r="B83">
        <v>1</v>
      </c>
      <c r="C83">
        <v>41</v>
      </c>
      <c r="E83" t="s">
        <v>161</v>
      </c>
      <c r="F83" t="s">
        <v>162</v>
      </c>
      <c r="G83" t="s">
        <v>163</v>
      </c>
      <c r="H83" t="s">
        <v>21</v>
      </c>
      <c r="I83">
        <f>I79*J83</f>
        <v>0</v>
      </c>
      <c r="J83">
        <v>0</v>
      </c>
      <c r="O83">
        <f t="shared" si="27"/>
        <v>0</v>
      </c>
      <c r="P83">
        <f t="shared" si="28"/>
        <v>0</v>
      </c>
      <c r="Q83">
        <f t="shared" si="29"/>
        <v>0</v>
      </c>
      <c r="R83">
        <f t="shared" si="30"/>
        <v>0</v>
      </c>
      <c r="S83">
        <f t="shared" si="31"/>
        <v>0</v>
      </c>
      <c r="T83">
        <f t="shared" si="32"/>
        <v>0</v>
      </c>
      <c r="U83">
        <f t="shared" si="33"/>
        <v>0</v>
      </c>
      <c r="V83">
        <f t="shared" si="34"/>
        <v>0</v>
      </c>
      <c r="W83">
        <f t="shared" si="35"/>
        <v>0</v>
      </c>
      <c r="X83">
        <f t="shared" si="36"/>
        <v>0</v>
      </c>
      <c r="Y83">
        <f t="shared" si="37"/>
        <v>0</v>
      </c>
      <c r="AA83">
        <v>0</v>
      </c>
      <c r="AB83">
        <f t="shared" si="38"/>
        <v>0</v>
      </c>
      <c r="AC83">
        <f t="shared" si="53"/>
        <v>0</v>
      </c>
      <c r="AD83">
        <f t="shared" si="53"/>
        <v>0</v>
      </c>
      <c r="AE83">
        <f t="shared" si="53"/>
        <v>0</v>
      </c>
      <c r="AF83">
        <f t="shared" si="53"/>
        <v>0</v>
      </c>
      <c r="AG83">
        <f t="shared" si="53"/>
        <v>0</v>
      </c>
      <c r="AH83">
        <f t="shared" si="53"/>
        <v>0</v>
      </c>
      <c r="AI83">
        <f t="shared" si="53"/>
        <v>0</v>
      </c>
      <c r="AJ83">
        <f t="shared" si="53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J83" t="s">
        <v>149</v>
      </c>
      <c r="BM83">
        <v>1100</v>
      </c>
      <c r="BN83">
        <v>0</v>
      </c>
      <c r="BO83" t="s">
        <v>162</v>
      </c>
      <c r="BP83">
        <v>1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41"/>
        <v>0</v>
      </c>
      <c r="CQ83">
        <f t="shared" si="42"/>
        <v>0</v>
      </c>
      <c r="CR83">
        <f t="shared" si="43"/>
        <v>0</v>
      </c>
      <c r="CS83">
        <f t="shared" si="44"/>
        <v>0</v>
      </c>
      <c r="CT83">
        <f t="shared" si="45"/>
        <v>0</v>
      </c>
      <c r="CU83">
        <f t="shared" si="46"/>
        <v>0</v>
      </c>
      <c r="CV83">
        <f t="shared" si="47"/>
        <v>0</v>
      </c>
      <c r="CW83">
        <f t="shared" si="48"/>
        <v>0</v>
      </c>
      <c r="CX83">
        <f t="shared" si="49"/>
        <v>0</v>
      </c>
      <c r="CY83">
        <f t="shared" si="50"/>
        <v>0</v>
      </c>
      <c r="CZ83">
        <f t="shared" si="51"/>
        <v>0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1010</v>
      </c>
      <c r="DV83" t="s">
        <v>21</v>
      </c>
      <c r="DW83" t="s">
        <v>21</v>
      </c>
      <c r="DX83">
        <v>1</v>
      </c>
      <c r="EE83">
        <v>23391417</v>
      </c>
      <c r="EF83">
        <v>8</v>
      </c>
      <c r="EG83" t="s">
        <v>155</v>
      </c>
      <c r="EH83">
        <v>0</v>
      </c>
      <c r="EJ83">
        <v>1</v>
      </c>
      <c r="EK83">
        <v>1100</v>
      </c>
      <c r="EL83" t="s">
        <v>156</v>
      </c>
      <c r="EM83" t="s">
        <v>157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0</v>
      </c>
      <c r="FQ83">
        <v>0</v>
      </c>
      <c r="FR83">
        <f t="shared" si="52"/>
        <v>0</v>
      </c>
      <c r="FS83">
        <v>0</v>
      </c>
      <c r="FV83" t="s">
        <v>27</v>
      </c>
      <c r="FW83" t="s">
        <v>28</v>
      </c>
      <c r="FX83">
        <v>0</v>
      </c>
      <c r="FY83">
        <v>0</v>
      </c>
    </row>
    <row r="84" spans="1:181" ht="12.75">
      <c r="A84">
        <v>18</v>
      </c>
      <c r="B84">
        <v>1</v>
      </c>
      <c r="C84">
        <v>42</v>
      </c>
      <c r="E84" t="s">
        <v>164</v>
      </c>
      <c r="F84" t="s">
        <v>165</v>
      </c>
      <c r="G84" t="s">
        <v>166</v>
      </c>
      <c r="H84" t="s">
        <v>21</v>
      </c>
      <c r="I84">
        <f>I79*J84</f>
        <v>0.9</v>
      </c>
      <c r="J84">
        <v>0.1</v>
      </c>
      <c r="O84">
        <f t="shared" si="27"/>
        <v>0</v>
      </c>
      <c r="P84">
        <f t="shared" si="28"/>
        <v>0</v>
      </c>
      <c r="Q84">
        <f t="shared" si="29"/>
        <v>0</v>
      </c>
      <c r="R84">
        <f t="shared" si="30"/>
        <v>0</v>
      </c>
      <c r="S84">
        <f t="shared" si="31"/>
        <v>0</v>
      </c>
      <c r="T84">
        <f t="shared" si="32"/>
        <v>0</v>
      </c>
      <c r="U84">
        <f t="shared" si="33"/>
        <v>0</v>
      </c>
      <c r="V84">
        <f t="shared" si="34"/>
        <v>0</v>
      </c>
      <c r="W84">
        <f t="shared" si="35"/>
        <v>0</v>
      </c>
      <c r="X84">
        <f t="shared" si="36"/>
        <v>0</v>
      </c>
      <c r="Y84">
        <f t="shared" si="37"/>
        <v>0</v>
      </c>
      <c r="AA84">
        <v>0</v>
      </c>
      <c r="AB84">
        <f t="shared" si="38"/>
        <v>0</v>
      </c>
      <c r="AC84">
        <f t="shared" si="53"/>
        <v>0</v>
      </c>
      <c r="AD84">
        <f t="shared" si="53"/>
        <v>0</v>
      </c>
      <c r="AE84">
        <f t="shared" si="53"/>
        <v>0</v>
      </c>
      <c r="AF84">
        <f t="shared" si="53"/>
        <v>0</v>
      </c>
      <c r="AG84">
        <f t="shared" si="53"/>
        <v>0</v>
      </c>
      <c r="AH84">
        <f t="shared" si="53"/>
        <v>0</v>
      </c>
      <c r="AI84">
        <f t="shared" si="53"/>
        <v>0</v>
      </c>
      <c r="AJ84">
        <f t="shared" si="53"/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1</v>
      </c>
      <c r="BJ84" t="s">
        <v>149</v>
      </c>
      <c r="BM84">
        <v>1100</v>
      </c>
      <c r="BN84">
        <v>0</v>
      </c>
      <c r="BO84" t="s">
        <v>165</v>
      </c>
      <c r="BP84">
        <v>1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41"/>
        <v>0</v>
      </c>
      <c r="CQ84">
        <f t="shared" si="42"/>
        <v>0</v>
      </c>
      <c r="CR84">
        <f t="shared" si="43"/>
        <v>0</v>
      </c>
      <c r="CS84">
        <f t="shared" si="44"/>
        <v>0</v>
      </c>
      <c r="CT84">
        <f t="shared" si="45"/>
        <v>0</v>
      </c>
      <c r="CU84">
        <f t="shared" si="46"/>
        <v>0</v>
      </c>
      <c r="CV84">
        <f t="shared" si="47"/>
        <v>0</v>
      </c>
      <c r="CW84">
        <f t="shared" si="48"/>
        <v>0</v>
      </c>
      <c r="CX84">
        <f t="shared" si="49"/>
        <v>0</v>
      </c>
      <c r="CY84">
        <f t="shared" si="50"/>
        <v>0</v>
      </c>
      <c r="CZ84">
        <f t="shared" si="51"/>
        <v>0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1010</v>
      </c>
      <c r="DV84" t="s">
        <v>21</v>
      </c>
      <c r="DW84" t="s">
        <v>21</v>
      </c>
      <c r="DX84">
        <v>1</v>
      </c>
      <c r="EE84">
        <v>23391417</v>
      </c>
      <c r="EF84">
        <v>8</v>
      </c>
      <c r="EG84" t="s">
        <v>155</v>
      </c>
      <c r="EH84">
        <v>0</v>
      </c>
      <c r="EJ84">
        <v>1</v>
      </c>
      <c r="EK84">
        <v>1100</v>
      </c>
      <c r="EL84" t="s">
        <v>156</v>
      </c>
      <c r="EM84" t="s">
        <v>157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Z84">
        <v>0</v>
      </c>
      <c r="FQ84">
        <v>0</v>
      </c>
      <c r="FR84">
        <f t="shared" si="52"/>
        <v>0</v>
      </c>
      <c r="FS84">
        <v>0</v>
      </c>
      <c r="FV84" t="s">
        <v>27</v>
      </c>
      <c r="FW84" t="s">
        <v>28</v>
      </c>
      <c r="FX84">
        <v>0</v>
      </c>
      <c r="FY84">
        <v>0</v>
      </c>
    </row>
    <row r="85" spans="1:181" ht="12.75">
      <c r="A85">
        <v>18</v>
      </c>
      <c r="B85">
        <v>1</v>
      </c>
      <c r="C85">
        <v>44</v>
      </c>
      <c r="E85" t="s">
        <v>167</v>
      </c>
      <c r="F85" t="s">
        <v>168</v>
      </c>
      <c r="G85" t="s">
        <v>169</v>
      </c>
      <c r="H85" t="s">
        <v>170</v>
      </c>
      <c r="I85">
        <f>I79*J85</f>
        <v>0</v>
      </c>
      <c r="J85">
        <v>0</v>
      </c>
      <c r="O85">
        <f t="shared" si="27"/>
        <v>0</v>
      </c>
      <c r="P85">
        <f t="shared" si="28"/>
        <v>0</v>
      </c>
      <c r="Q85">
        <f t="shared" si="29"/>
        <v>0</v>
      </c>
      <c r="R85">
        <f t="shared" si="30"/>
        <v>0</v>
      </c>
      <c r="S85">
        <f t="shared" si="31"/>
        <v>0</v>
      </c>
      <c r="T85">
        <f t="shared" si="32"/>
        <v>0</v>
      </c>
      <c r="U85">
        <f t="shared" si="33"/>
        <v>0</v>
      </c>
      <c r="V85">
        <f t="shared" si="34"/>
        <v>0</v>
      </c>
      <c r="W85">
        <f t="shared" si="35"/>
        <v>0</v>
      </c>
      <c r="X85">
        <f t="shared" si="36"/>
        <v>0</v>
      </c>
      <c r="Y85">
        <f t="shared" si="37"/>
        <v>0</v>
      </c>
      <c r="AA85">
        <v>0</v>
      </c>
      <c r="AB85">
        <f t="shared" si="38"/>
        <v>0</v>
      </c>
      <c r="AC85">
        <f t="shared" si="53"/>
        <v>0</v>
      </c>
      <c r="AD85">
        <f t="shared" si="53"/>
        <v>0</v>
      </c>
      <c r="AE85">
        <f t="shared" si="53"/>
        <v>0</v>
      </c>
      <c r="AF85">
        <f t="shared" si="53"/>
        <v>0</v>
      </c>
      <c r="AG85">
        <f t="shared" si="53"/>
        <v>0</v>
      </c>
      <c r="AH85">
        <f t="shared" si="53"/>
        <v>0</v>
      </c>
      <c r="AI85">
        <f t="shared" si="53"/>
        <v>0</v>
      </c>
      <c r="AJ85">
        <f t="shared" si="53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1</v>
      </c>
      <c r="BJ85" t="s">
        <v>149</v>
      </c>
      <c r="BM85">
        <v>1100</v>
      </c>
      <c r="BN85">
        <v>0</v>
      </c>
      <c r="BO85" t="s">
        <v>168</v>
      </c>
      <c r="BP85">
        <v>1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41"/>
        <v>0</v>
      </c>
      <c r="CQ85">
        <f t="shared" si="42"/>
        <v>0</v>
      </c>
      <c r="CR85">
        <f t="shared" si="43"/>
        <v>0</v>
      </c>
      <c r="CS85">
        <f t="shared" si="44"/>
        <v>0</v>
      </c>
      <c r="CT85">
        <f t="shared" si="45"/>
        <v>0</v>
      </c>
      <c r="CU85">
        <f t="shared" si="46"/>
        <v>0</v>
      </c>
      <c r="CV85">
        <f t="shared" si="47"/>
        <v>0</v>
      </c>
      <c r="CW85">
        <f t="shared" si="48"/>
        <v>0</v>
      </c>
      <c r="CX85">
        <f t="shared" si="49"/>
        <v>0</v>
      </c>
      <c r="CY85">
        <f t="shared" si="50"/>
        <v>0</v>
      </c>
      <c r="CZ85">
        <f t="shared" si="51"/>
        <v>0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1009</v>
      </c>
      <c r="DV85" t="s">
        <v>170</v>
      </c>
      <c r="DW85" t="s">
        <v>170</v>
      </c>
      <c r="DX85">
        <v>1</v>
      </c>
      <c r="EE85">
        <v>23391417</v>
      </c>
      <c r="EF85">
        <v>8</v>
      </c>
      <c r="EG85" t="s">
        <v>155</v>
      </c>
      <c r="EH85">
        <v>0</v>
      </c>
      <c r="EJ85">
        <v>1</v>
      </c>
      <c r="EK85">
        <v>1100</v>
      </c>
      <c r="EL85" t="s">
        <v>156</v>
      </c>
      <c r="EM85" t="s">
        <v>157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Z85">
        <v>0</v>
      </c>
      <c r="FQ85">
        <v>0</v>
      </c>
      <c r="FR85">
        <f t="shared" si="52"/>
        <v>0</v>
      </c>
      <c r="FS85">
        <v>0</v>
      </c>
      <c r="FV85" t="s">
        <v>27</v>
      </c>
      <c r="FW85" t="s">
        <v>28</v>
      </c>
      <c r="FX85">
        <v>0</v>
      </c>
      <c r="FY85">
        <v>0</v>
      </c>
    </row>
    <row r="86" spans="1:181" ht="12.75">
      <c r="A86">
        <v>18</v>
      </c>
      <c r="B86">
        <v>1</v>
      </c>
      <c r="C86">
        <v>45</v>
      </c>
      <c r="E86" t="s">
        <v>171</v>
      </c>
      <c r="F86" t="s">
        <v>172</v>
      </c>
      <c r="G86" t="s">
        <v>173</v>
      </c>
      <c r="H86" t="s">
        <v>40</v>
      </c>
      <c r="I86">
        <f>I79*J86</f>
        <v>0</v>
      </c>
      <c r="J86">
        <v>0</v>
      </c>
      <c r="O86">
        <f t="shared" si="27"/>
        <v>0</v>
      </c>
      <c r="P86">
        <f t="shared" si="28"/>
        <v>0</v>
      </c>
      <c r="Q86">
        <f t="shared" si="29"/>
        <v>0</v>
      </c>
      <c r="R86">
        <f t="shared" si="30"/>
        <v>0</v>
      </c>
      <c r="S86">
        <f t="shared" si="31"/>
        <v>0</v>
      </c>
      <c r="T86">
        <f t="shared" si="32"/>
        <v>0</v>
      </c>
      <c r="U86">
        <f t="shared" si="33"/>
        <v>0</v>
      </c>
      <c r="V86">
        <f t="shared" si="34"/>
        <v>0</v>
      </c>
      <c r="W86">
        <f t="shared" si="35"/>
        <v>0</v>
      </c>
      <c r="X86">
        <f t="shared" si="36"/>
        <v>0</v>
      </c>
      <c r="Y86">
        <f t="shared" si="37"/>
        <v>0</v>
      </c>
      <c r="AA86">
        <v>0</v>
      </c>
      <c r="AB86">
        <f t="shared" si="38"/>
        <v>0</v>
      </c>
      <c r="AC86">
        <f t="shared" si="53"/>
        <v>0</v>
      </c>
      <c r="AD86">
        <f t="shared" si="53"/>
        <v>0</v>
      </c>
      <c r="AE86">
        <f t="shared" si="53"/>
        <v>0</v>
      </c>
      <c r="AF86">
        <f t="shared" si="53"/>
        <v>0</v>
      </c>
      <c r="AG86">
        <f t="shared" si="53"/>
        <v>0</v>
      </c>
      <c r="AH86">
        <f t="shared" si="53"/>
        <v>0</v>
      </c>
      <c r="AI86">
        <f t="shared" si="53"/>
        <v>0</v>
      </c>
      <c r="AJ86">
        <f t="shared" si="53"/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1</v>
      </c>
      <c r="BJ86" t="s">
        <v>149</v>
      </c>
      <c r="BM86">
        <v>1100</v>
      </c>
      <c r="BN86">
        <v>0</v>
      </c>
      <c r="BO86" t="s">
        <v>172</v>
      </c>
      <c r="BP86">
        <v>1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0</v>
      </c>
      <c r="CA86">
        <v>0</v>
      </c>
      <c r="CF86">
        <v>0</v>
      </c>
      <c r="CG86">
        <v>0</v>
      </c>
      <c r="CM86">
        <v>0</v>
      </c>
      <c r="CO86">
        <v>0</v>
      </c>
      <c r="CP86">
        <f t="shared" si="41"/>
        <v>0</v>
      </c>
      <c r="CQ86">
        <f t="shared" si="42"/>
        <v>0</v>
      </c>
      <c r="CR86">
        <f t="shared" si="43"/>
        <v>0</v>
      </c>
      <c r="CS86">
        <f t="shared" si="44"/>
        <v>0</v>
      </c>
      <c r="CT86">
        <f t="shared" si="45"/>
        <v>0</v>
      </c>
      <c r="CU86">
        <f t="shared" si="46"/>
        <v>0</v>
      </c>
      <c r="CV86">
        <f t="shared" si="47"/>
        <v>0</v>
      </c>
      <c r="CW86">
        <f t="shared" si="48"/>
        <v>0</v>
      </c>
      <c r="CX86">
        <f t="shared" si="49"/>
        <v>0</v>
      </c>
      <c r="CY86">
        <f t="shared" si="50"/>
        <v>0</v>
      </c>
      <c r="CZ86">
        <f t="shared" si="51"/>
        <v>0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1009</v>
      </c>
      <c r="DV86" t="s">
        <v>40</v>
      </c>
      <c r="DW86" t="s">
        <v>40</v>
      </c>
      <c r="DX86">
        <v>1000</v>
      </c>
      <c r="EE86">
        <v>23391417</v>
      </c>
      <c r="EF86">
        <v>8</v>
      </c>
      <c r="EG86" t="s">
        <v>155</v>
      </c>
      <c r="EH86">
        <v>0</v>
      </c>
      <c r="EJ86">
        <v>1</v>
      </c>
      <c r="EK86">
        <v>1100</v>
      </c>
      <c r="EL86" t="s">
        <v>156</v>
      </c>
      <c r="EM86" t="s">
        <v>157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Z86">
        <v>0</v>
      </c>
      <c r="FQ86">
        <v>0</v>
      </c>
      <c r="FR86">
        <f t="shared" si="52"/>
        <v>0</v>
      </c>
      <c r="FS86">
        <v>0</v>
      </c>
      <c r="FV86" t="s">
        <v>27</v>
      </c>
      <c r="FW86" t="s">
        <v>28</v>
      </c>
      <c r="FX86">
        <v>0</v>
      </c>
      <c r="FY86">
        <v>0</v>
      </c>
    </row>
    <row r="87" spans="1:181" ht="12.75">
      <c r="A87">
        <v>18</v>
      </c>
      <c r="B87">
        <v>1</v>
      </c>
      <c r="C87">
        <v>46</v>
      </c>
      <c r="E87" t="s">
        <v>174</v>
      </c>
      <c r="F87" t="s">
        <v>175</v>
      </c>
      <c r="G87" t="s">
        <v>176</v>
      </c>
      <c r="H87" t="s">
        <v>21</v>
      </c>
      <c r="I87">
        <f>I79*J87</f>
        <v>0</v>
      </c>
      <c r="J87">
        <v>0</v>
      </c>
      <c r="O87">
        <f t="shared" si="27"/>
        <v>0</v>
      </c>
      <c r="P87">
        <f t="shared" si="28"/>
        <v>0</v>
      </c>
      <c r="Q87">
        <f t="shared" si="29"/>
        <v>0</v>
      </c>
      <c r="R87">
        <f t="shared" si="30"/>
        <v>0</v>
      </c>
      <c r="S87">
        <f t="shared" si="31"/>
        <v>0</v>
      </c>
      <c r="T87">
        <f t="shared" si="32"/>
        <v>0</v>
      </c>
      <c r="U87">
        <f t="shared" si="33"/>
        <v>0</v>
      </c>
      <c r="V87">
        <f t="shared" si="34"/>
        <v>0</v>
      </c>
      <c r="W87">
        <f t="shared" si="35"/>
        <v>0</v>
      </c>
      <c r="X87">
        <f t="shared" si="36"/>
        <v>0</v>
      </c>
      <c r="Y87">
        <f t="shared" si="37"/>
        <v>0</v>
      </c>
      <c r="AA87">
        <v>0</v>
      </c>
      <c r="AB87">
        <f t="shared" si="38"/>
        <v>3298.32</v>
      </c>
      <c r="AC87">
        <f t="shared" si="53"/>
        <v>3298.32</v>
      </c>
      <c r="AD87">
        <f t="shared" si="53"/>
        <v>0</v>
      </c>
      <c r="AE87">
        <f t="shared" si="53"/>
        <v>0</v>
      </c>
      <c r="AF87">
        <f t="shared" si="53"/>
        <v>0</v>
      </c>
      <c r="AG87">
        <f t="shared" si="53"/>
        <v>0</v>
      </c>
      <c r="AH87">
        <f t="shared" si="53"/>
        <v>0</v>
      </c>
      <c r="AI87">
        <f t="shared" si="53"/>
        <v>0</v>
      </c>
      <c r="AJ87">
        <f t="shared" si="53"/>
        <v>0</v>
      </c>
      <c r="AK87">
        <v>3298.32</v>
      </c>
      <c r="AL87">
        <v>3298.32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4</v>
      </c>
      <c r="BJ87" t="s">
        <v>149</v>
      </c>
      <c r="BM87">
        <v>0</v>
      </c>
      <c r="BN87">
        <v>0</v>
      </c>
      <c r="BP87">
        <v>0</v>
      </c>
      <c r="BQ87">
        <v>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41"/>
        <v>0</v>
      </c>
      <c r="CQ87">
        <f t="shared" si="42"/>
        <v>3298.32</v>
      </c>
      <c r="CR87">
        <f t="shared" si="43"/>
        <v>0</v>
      </c>
      <c r="CS87">
        <f t="shared" si="44"/>
        <v>0</v>
      </c>
      <c r="CT87">
        <f t="shared" si="45"/>
        <v>0</v>
      </c>
      <c r="CU87">
        <f t="shared" si="46"/>
        <v>0</v>
      </c>
      <c r="CV87">
        <f t="shared" si="47"/>
        <v>0</v>
      </c>
      <c r="CW87">
        <f t="shared" si="48"/>
        <v>0</v>
      </c>
      <c r="CX87">
        <f t="shared" si="49"/>
        <v>0</v>
      </c>
      <c r="CY87">
        <f t="shared" si="50"/>
        <v>0</v>
      </c>
      <c r="CZ87">
        <f t="shared" si="51"/>
        <v>0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1010</v>
      </c>
      <c r="DV87" t="s">
        <v>21</v>
      </c>
      <c r="DW87" t="s">
        <v>21</v>
      </c>
      <c r="DX87">
        <v>1</v>
      </c>
      <c r="EE87">
        <v>23391178</v>
      </c>
      <c r="EF87">
        <v>1</v>
      </c>
      <c r="EG87" t="s">
        <v>150</v>
      </c>
      <c r="EH87">
        <v>0</v>
      </c>
      <c r="EJ87">
        <v>4</v>
      </c>
      <c r="EK87">
        <v>0</v>
      </c>
      <c r="EL87" t="s">
        <v>150</v>
      </c>
      <c r="EM87" t="s">
        <v>151</v>
      </c>
      <c r="EQ87">
        <v>0</v>
      </c>
      <c r="ER87">
        <v>3298.32</v>
      </c>
      <c r="ES87">
        <v>3298.32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0</v>
      </c>
      <c r="FQ87">
        <v>0</v>
      </c>
      <c r="FR87">
        <f t="shared" si="52"/>
        <v>0</v>
      </c>
      <c r="FS87">
        <v>0</v>
      </c>
      <c r="FV87" t="s">
        <v>27</v>
      </c>
      <c r="FW87" t="s">
        <v>28</v>
      </c>
      <c r="FX87">
        <v>0</v>
      </c>
      <c r="FY87">
        <v>0</v>
      </c>
    </row>
    <row r="88" spans="1:181" ht="12.75">
      <c r="A88">
        <v>17</v>
      </c>
      <c r="B88">
        <v>1</v>
      </c>
      <c r="C88">
        <f>ROW(SmtRes!A65)</f>
        <v>65</v>
      </c>
      <c r="D88">
        <f>ROW(EtalonRes!A65)</f>
        <v>65</v>
      </c>
      <c r="E88" t="s">
        <v>177</v>
      </c>
      <c r="F88" t="s">
        <v>143</v>
      </c>
      <c r="G88" t="s">
        <v>178</v>
      </c>
      <c r="H88" t="s">
        <v>21</v>
      </c>
      <c r="I88">
        <v>1</v>
      </c>
      <c r="J88">
        <v>0</v>
      </c>
      <c r="O88">
        <f t="shared" si="27"/>
        <v>170.51</v>
      </c>
      <c r="P88">
        <f t="shared" si="28"/>
        <v>39.36</v>
      </c>
      <c r="Q88">
        <f t="shared" si="29"/>
        <v>97.48</v>
      </c>
      <c r="R88">
        <f t="shared" si="30"/>
        <v>9.22</v>
      </c>
      <c r="S88">
        <f t="shared" si="31"/>
        <v>33.67</v>
      </c>
      <c r="T88">
        <f t="shared" si="32"/>
        <v>0</v>
      </c>
      <c r="U88">
        <f t="shared" si="33"/>
        <v>3.8</v>
      </c>
      <c r="V88">
        <f t="shared" si="34"/>
        <v>0.78</v>
      </c>
      <c r="W88">
        <f t="shared" si="35"/>
        <v>0</v>
      </c>
      <c r="X88">
        <f t="shared" si="36"/>
        <v>38.17</v>
      </c>
      <c r="Y88">
        <f t="shared" si="37"/>
        <v>20.59</v>
      </c>
      <c r="AA88">
        <v>0</v>
      </c>
      <c r="AB88">
        <f t="shared" si="38"/>
        <v>170.51</v>
      </c>
      <c r="AC88">
        <f>(ES88)</f>
        <v>39.36</v>
      </c>
      <c r="AD88">
        <f>(ET88)</f>
        <v>97.48</v>
      </c>
      <c r="AE88">
        <f>(EU88)</f>
        <v>9.22</v>
      </c>
      <c r="AF88">
        <f>(EV88)</f>
        <v>33.67</v>
      </c>
      <c r="AG88">
        <f>(AP88)</f>
        <v>0</v>
      </c>
      <c r="AH88">
        <f>(EW88)</f>
        <v>3.8</v>
      </c>
      <c r="AI88">
        <f>(EX88)</f>
        <v>0.78</v>
      </c>
      <c r="AJ88">
        <f>(AS88)</f>
        <v>0</v>
      </c>
      <c r="AK88">
        <v>170.51</v>
      </c>
      <c r="AL88">
        <v>39.36</v>
      </c>
      <c r="AM88">
        <v>97.48</v>
      </c>
      <c r="AN88">
        <v>9.22</v>
      </c>
      <c r="AO88">
        <v>33.67</v>
      </c>
      <c r="AP88">
        <v>0</v>
      </c>
      <c r="AQ88">
        <v>3.8</v>
      </c>
      <c r="AR88">
        <v>0.78</v>
      </c>
      <c r="AS88">
        <v>0</v>
      </c>
      <c r="AT88">
        <v>89</v>
      </c>
      <c r="AU88">
        <v>48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H88">
        <v>0</v>
      </c>
      <c r="BI88">
        <v>1</v>
      </c>
      <c r="BJ88" t="s">
        <v>145</v>
      </c>
      <c r="BM88">
        <v>33001</v>
      </c>
      <c r="BN88">
        <v>0</v>
      </c>
      <c r="BO88" t="s">
        <v>143</v>
      </c>
      <c r="BP88">
        <v>1</v>
      </c>
      <c r="BQ88">
        <v>2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105</v>
      </c>
      <c r="CA88">
        <v>60</v>
      </c>
      <c r="CF88">
        <v>0</v>
      </c>
      <c r="CG88">
        <v>0</v>
      </c>
      <c r="CM88">
        <v>0</v>
      </c>
      <c r="CO88">
        <v>0</v>
      </c>
      <c r="CP88">
        <f t="shared" si="41"/>
        <v>170.51</v>
      </c>
      <c r="CQ88">
        <f t="shared" si="42"/>
        <v>39.36</v>
      </c>
      <c r="CR88">
        <f t="shared" si="43"/>
        <v>97.48</v>
      </c>
      <c r="CS88">
        <f t="shared" si="44"/>
        <v>9.22</v>
      </c>
      <c r="CT88">
        <f t="shared" si="45"/>
        <v>33.67</v>
      </c>
      <c r="CU88">
        <f t="shared" si="46"/>
        <v>0</v>
      </c>
      <c r="CV88">
        <f t="shared" si="47"/>
        <v>3.8</v>
      </c>
      <c r="CW88">
        <f t="shared" si="48"/>
        <v>0.78</v>
      </c>
      <c r="CX88">
        <f t="shared" si="49"/>
        <v>0</v>
      </c>
      <c r="CY88">
        <f t="shared" si="50"/>
        <v>38.1721</v>
      </c>
      <c r="CZ88">
        <f t="shared" si="51"/>
        <v>20.5872</v>
      </c>
      <c r="DN88">
        <v>0</v>
      </c>
      <c r="DO88">
        <v>0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1010</v>
      </c>
      <c r="DV88" t="s">
        <v>21</v>
      </c>
      <c r="DW88" t="s">
        <v>23</v>
      </c>
      <c r="DX88">
        <v>1</v>
      </c>
      <c r="EE88">
        <v>23391292</v>
      </c>
      <c r="EF88">
        <v>2</v>
      </c>
      <c r="EG88" t="s">
        <v>24</v>
      </c>
      <c r="EH88">
        <v>0</v>
      </c>
      <c r="EJ88">
        <v>1</v>
      </c>
      <c r="EK88">
        <v>33001</v>
      </c>
      <c r="EL88" t="s">
        <v>25</v>
      </c>
      <c r="EM88" t="s">
        <v>26</v>
      </c>
      <c r="EQ88">
        <v>0</v>
      </c>
      <c r="ER88">
        <v>170.51</v>
      </c>
      <c r="ES88">
        <v>39.36</v>
      </c>
      <c r="ET88">
        <v>97.48</v>
      </c>
      <c r="EU88">
        <v>9.22</v>
      </c>
      <c r="EV88">
        <v>33.67</v>
      </c>
      <c r="EW88">
        <v>3.8</v>
      </c>
      <c r="EX88">
        <v>0.78</v>
      </c>
      <c r="EY88">
        <v>0</v>
      </c>
      <c r="EZ88">
        <v>0</v>
      </c>
      <c r="FQ88">
        <v>0</v>
      </c>
      <c r="FR88">
        <f t="shared" si="52"/>
        <v>0</v>
      </c>
      <c r="FS88">
        <v>0</v>
      </c>
      <c r="FV88" t="s">
        <v>27</v>
      </c>
      <c r="FW88" t="s">
        <v>28</v>
      </c>
      <c r="FX88">
        <v>105</v>
      </c>
      <c r="FY88">
        <v>60</v>
      </c>
    </row>
    <row r="89" spans="1:181" ht="12.75">
      <c r="A89">
        <v>18</v>
      </c>
      <c r="B89">
        <v>1</v>
      </c>
      <c r="C89">
        <v>54</v>
      </c>
      <c r="E89" t="s">
        <v>179</v>
      </c>
      <c r="F89" t="s">
        <v>147</v>
      </c>
      <c r="G89" t="s">
        <v>148</v>
      </c>
      <c r="H89" t="s">
        <v>40</v>
      </c>
      <c r="I89">
        <f>I88*J89</f>
        <v>0</v>
      </c>
      <c r="J89">
        <v>0</v>
      </c>
      <c r="O89">
        <f t="shared" si="27"/>
        <v>0</v>
      </c>
      <c r="P89">
        <f t="shared" si="28"/>
        <v>0</v>
      </c>
      <c r="Q89">
        <f t="shared" si="29"/>
        <v>0</v>
      </c>
      <c r="R89">
        <f t="shared" si="30"/>
        <v>0</v>
      </c>
      <c r="S89">
        <f t="shared" si="31"/>
        <v>0</v>
      </c>
      <c r="T89">
        <f t="shared" si="32"/>
        <v>0</v>
      </c>
      <c r="U89">
        <f t="shared" si="33"/>
        <v>0</v>
      </c>
      <c r="V89">
        <f t="shared" si="34"/>
        <v>0</v>
      </c>
      <c r="W89">
        <f t="shared" si="35"/>
        <v>0</v>
      </c>
      <c r="X89">
        <f t="shared" si="36"/>
        <v>0</v>
      </c>
      <c r="Y89">
        <f t="shared" si="37"/>
        <v>0</v>
      </c>
      <c r="AA89">
        <v>0</v>
      </c>
      <c r="AB89">
        <f t="shared" si="38"/>
        <v>9035.35</v>
      </c>
      <c r="AC89">
        <f aca="true" t="shared" si="54" ref="AC89:AJ96">AL89</f>
        <v>9035.35</v>
      </c>
      <c r="AD89">
        <f t="shared" si="54"/>
        <v>0</v>
      </c>
      <c r="AE89">
        <f t="shared" si="54"/>
        <v>0</v>
      </c>
      <c r="AF89">
        <f t="shared" si="54"/>
        <v>0</v>
      </c>
      <c r="AG89">
        <f t="shared" si="54"/>
        <v>0</v>
      </c>
      <c r="AH89">
        <f t="shared" si="54"/>
        <v>0</v>
      </c>
      <c r="AI89">
        <f t="shared" si="54"/>
        <v>0</v>
      </c>
      <c r="AJ89">
        <f t="shared" si="54"/>
        <v>0</v>
      </c>
      <c r="AK89">
        <v>9035.35</v>
      </c>
      <c r="AL89">
        <v>9035.35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4</v>
      </c>
      <c r="BJ89" t="s">
        <v>149</v>
      </c>
      <c r="BM89">
        <v>0</v>
      </c>
      <c r="BN89">
        <v>0</v>
      </c>
      <c r="BP89">
        <v>0</v>
      </c>
      <c r="BQ89">
        <v>1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0</v>
      </c>
      <c r="CA89">
        <v>0</v>
      </c>
      <c r="CF89">
        <v>0</v>
      </c>
      <c r="CG89">
        <v>0</v>
      </c>
      <c r="CM89">
        <v>0</v>
      </c>
      <c r="CO89">
        <v>0</v>
      </c>
      <c r="CP89">
        <f t="shared" si="41"/>
        <v>0</v>
      </c>
      <c r="CQ89">
        <f t="shared" si="42"/>
        <v>9035.35</v>
      </c>
      <c r="CR89">
        <f t="shared" si="43"/>
        <v>0</v>
      </c>
      <c r="CS89">
        <f t="shared" si="44"/>
        <v>0</v>
      </c>
      <c r="CT89">
        <f t="shared" si="45"/>
        <v>0</v>
      </c>
      <c r="CU89">
        <f t="shared" si="46"/>
        <v>0</v>
      </c>
      <c r="CV89">
        <f t="shared" si="47"/>
        <v>0</v>
      </c>
      <c r="CW89">
        <f t="shared" si="48"/>
        <v>0</v>
      </c>
      <c r="CX89">
        <f t="shared" si="49"/>
        <v>0</v>
      </c>
      <c r="CY89">
        <f t="shared" si="50"/>
        <v>0</v>
      </c>
      <c r="CZ89">
        <f t="shared" si="51"/>
        <v>0</v>
      </c>
      <c r="DN89">
        <v>0</v>
      </c>
      <c r="DO89">
        <v>0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1009</v>
      </c>
      <c r="DV89" t="s">
        <v>40</v>
      </c>
      <c r="DW89" t="s">
        <v>40</v>
      </c>
      <c r="DX89">
        <v>1000</v>
      </c>
      <c r="EE89">
        <v>23391178</v>
      </c>
      <c r="EF89">
        <v>1</v>
      </c>
      <c r="EG89" t="s">
        <v>150</v>
      </c>
      <c r="EH89">
        <v>0</v>
      </c>
      <c r="EJ89">
        <v>4</v>
      </c>
      <c r="EK89">
        <v>0</v>
      </c>
      <c r="EL89" t="s">
        <v>150</v>
      </c>
      <c r="EM89" t="s">
        <v>151</v>
      </c>
      <c r="EQ89">
        <v>0</v>
      </c>
      <c r="ER89">
        <v>9035.35</v>
      </c>
      <c r="ES89">
        <v>9035.35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0</v>
      </c>
      <c r="FQ89">
        <v>0</v>
      </c>
      <c r="FR89">
        <f t="shared" si="52"/>
        <v>0</v>
      </c>
      <c r="FS89">
        <v>0</v>
      </c>
      <c r="FV89" t="s">
        <v>27</v>
      </c>
      <c r="FW89" t="s">
        <v>28</v>
      </c>
      <c r="FX89">
        <v>0</v>
      </c>
      <c r="FY89">
        <v>0</v>
      </c>
    </row>
    <row r="90" spans="1:181" ht="12.75">
      <c r="A90">
        <v>18</v>
      </c>
      <c r="B90">
        <v>1</v>
      </c>
      <c r="C90">
        <v>57</v>
      </c>
      <c r="E90" t="s">
        <v>180</v>
      </c>
      <c r="F90" t="s">
        <v>153</v>
      </c>
      <c r="G90" t="s">
        <v>154</v>
      </c>
      <c r="H90" t="s">
        <v>40</v>
      </c>
      <c r="I90">
        <f>I88*J90</f>
        <v>0</v>
      </c>
      <c r="J90">
        <v>0</v>
      </c>
      <c r="O90">
        <f t="shared" si="27"/>
        <v>0</v>
      </c>
      <c r="P90">
        <f t="shared" si="28"/>
        <v>0</v>
      </c>
      <c r="Q90">
        <f t="shared" si="29"/>
        <v>0</v>
      </c>
      <c r="R90">
        <f t="shared" si="30"/>
        <v>0</v>
      </c>
      <c r="S90">
        <f t="shared" si="31"/>
        <v>0</v>
      </c>
      <c r="T90">
        <f t="shared" si="32"/>
        <v>0</v>
      </c>
      <c r="U90">
        <f t="shared" si="33"/>
        <v>0</v>
      </c>
      <c r="V90">
        <f t="shared" si="34"/>
        <v>0</v>
      </c>
      <c r="W90">
        <f t="shared" si="35"/>
        <v>0</v>
      </c>
      <c r="X90">
        <f t="shared" si="36"/>
        <v>0</v>
      </c>
      <c r="Y90">
        <f t="shared" si="37"/>
        <v>0</v>
      </c>
      <c r="AA90">
        <v>0</v>
      </c>
      <c r="AB90">
        <f t="shared" si="38"/>
        <v>0</v>
      </c>
      <c r="AC90">
        <f t="shared" si="54"/>
        <v>0</v>
      </c>
      <c r="AD90">
        <f t="shared" si="54"/>
        <v>0</v>
      </c>
      <c r="AE90">
        <f t="shared" si="54"/>
        <v>0</v>
      </c>
      <c r="AF90">
        <f t="shared" si="54"/>
        <v>0</v>
      </c>
      <c r="AG90">
        <f t="shared" si="54"/>
        <v>0</v>
      </c>
      <c r="AH90">
        <f t="shared" si="54"/>
        <v>0</v>
      </c>
      <c r="AI90">
        <f t="shared" si="54"/>
        <v>0</v>
      </c>
      <c r="AJ90">
        <f t="shared" si="54"/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H90">
        <v>3</v>
      </c>
      <c r="BI90">
        <v>1</v>
      </c>
      <c r="BJ90" t="s">
        <v>149</v>
      </c>
      <c r="BM90">
        <v>1100</v>
      </c>
      <c r="BN90">
        <v>0</v>
      </c>
      <c r="BO90" t="s">
        <v>153</v>
      </c>
      <c r="BP90">
        <v>1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0</v>
      </c>
      <c r="CA90">
        <v>0</v>
      </c>
      <c r="CF90">
        <v>0</v>
      </c>
      <c r="CG90">
        <v>0</v>
      </c>
      <c r="CM90">
        <v>0</v>
      </c>
      <c r="CO90">
        <v>0</v>
      </c>
      <c r="CP90">
        <f t="shared" si="41"/>
        <v>0</v>
      </c>
      <c r="CQ90">
        <f t="shared" si="42"/>
        <v>0</v>
      </c>
      <c r="CR90">
        <f t="shared" si="43"/>
        <v>0</v>
      </c>
      <c r="CS90">
        <f t="shared" si="44"/>
        <v>0</v>
      </c>
      <c r="CT90">
        <f t="shared" si="45"/>
        <v>0</v>
      </c>
      <c r="CU90">
        <f t="shared" si="46"/>
        <v>0</v>
      </c>
      <c r="CV90">
        <f t="shared" si="47"/>
        <v>0</v>
      </c>
      <c r="CW90">
        <f t="shared" si="48"/>
        <v>0</v>
      </c>
      <c r="CX90">
        <f t="shared" si="49"/>
        <v>0</v>
      </c>
      <c r="CY90">
        <f t="shared" si="50"/>
        <v>0</v>
      </c>
      <c r="CZ90">
        <f t="shared" si="51"/>
        <v>0</v>
      </c>
      <c r="DN90">
        <v>0</v>
      </c>
      <c r="DO90">
        <v>0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1009</v>
      </c>
      <c r="DV90" t="s">
        <v>40</v>
      </c>
      <c r="DW90" t="s">
        <v>40</v>
      </c>
      <c r="DX90">
        <v>1000</v>
      </c>
      <c r="EE90">
        <v>23391417</v>
      </c>
      <c r="EF90">
        <v>8</v>
      </c>
      <c r="EG90" t="s">
        <v>155</v>
      </c>
      <c r="EH90">
        <v>0</v>
      </c>
      <c r="EJ90">
        <v>1</v>
      </c>
      <c r="EK90">
        <v>1100</v>
      </c>
      <c r="EL90" t="s">
        <v>156</v>
      </c>
      <c r="EM90" t="s">
        <v>157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Z90">
        <v>0</v>
      </c>
      <c r="FQ90">
        <v>0</v>
      </c>
      <c r="FR90">
        <f t="shared" si="52"/>
        <v>0</v>
      </c>
      <c r="FS90">
        <v>0</v>
      </c>
      <c r="FV90" t="s">
        <v>27</v>
      </c>
      <c r="FW90" t="s">
        <v>28</v>
      </c>
      <c r="FX90">
        <v>0</v>
      </c>
      <c r="FY90">
        <v>0</v>
      </c>
    </row>
    <row r="91" spans="1:181" ht="12.75">
      <c r="A91">
        <v>18</v>
      </c>
      <c r="B91">
        <v>1</v>
      </c>
      <c r="C91">
        <v>58</v>
      </c>
      <c r="E91" t="s">
        <v>181</v>
      </c>
      <c r="F91" t="s">
        <v>159</v>
      </c>
      <c r="G91" t="s">
        <v>160</v>
      </c>
      <c r="H91" t="s">
        <v>21</v>
      </c>
      <c r="I91">
        <f>I88*J91</f>
        <v>0</v>
      </c>
      <c r="J91">
        <v>0</v>
      </c>
      <c r="O91">
        <f t="shared" si="27"/>
        <v>0</v>
      </c>
      <c r="P91">
        <f t="shared" si="28"/>
        <v>0</v>
      </c>
      <c r="Q91">
        <f t="shared" si="29"/>
        <v>0</v>
      </c>
      <c r="R91">
        <f t="shared" si="30"/>
        <v>0</v>
      </c>
      <c r="S91">
        <f t="shared" si="31"/>
        <v>0</v>
      </c>
      <c r="T91">
        <f t="shared" si="32"/>
        <v>0</v>
      </c>
      <c r="U91">
        <f t="shared" si="33"/>
        <v>0</v>
      </c>
      <c r="V91">
        <f t="shared" si="34"/>
        <v>0</v>
      </c>
      <c r="W91">
        <f t="shared" si="35"/>
        <v>0</v>
      </c>
      <c r="X91">
        <f t="shared" si="36"/>
        <v>0</v>
      </c>
      <c r="Y91">
        <f t="shared" si="37"/>
        <v>0</v>
      </c>
      <c r="AA91">
        <v>0</v>
      </c>
      <c r="AB91">
        <f t="shared" si="38"/>
        <v>0</v>
      </c>
      <c r="AC91">
        <f t="shared" si="54"/>
        <v>0</v>
      </c>
      <c r="AD91">
        <f t="shared" si="54"/>
        <v>0</v>
      </c>
      <c r="AE91">
        <f t="shared" si="54"/>
        <v>0</v>
      </c>
      <c r="AF91">
        <f t="shared" si="54"/>
        <v>0</v>
      </c>
      <c r="AG91">
        <f t="shared" si="54"/>
        <v>0</v>
      </c>
      <c r="AH91">
        <f t="shared" si="54"/>
        <v>0</v>
      </c>
      <c r="AI91">
        <f t="shared" si="54"/>
        <v>0</v>
      </c>
      <c r="AJ91">
        <f t="shared" si="54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H91">
        <v>3</v>
      </c>
      <c r="BI91">
        <v>1</v>
      </c>
      <c r="BJ91" t="s">
        <v>149</v>
      </c>
      <c r="BM91">
        <v>1100</v>
      </c>
      <c r="BN91">
        <v>0</v>
      </c>
      <c r="BO91" t="s">
        <v>159</v>
      </c>
      <c r="BP91">
        <v>1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0</v>
      </c>
      <c r="CA91">
        <v>0</v>
      </c>
      <c r="CF91">
        <v>0</v>
      </c>
      <c r="CG91">
        <v>0</v>
      </c>
      <c r="CM91">
        <v>0</v>
      </c>
      <c r="CO91">
        <v>0</v>
      </c>
      <c r="CP91">
        <f t="shared" si="41"/>
        <v>0</v>
      </c>
      <c r="CQ91">
        <f t="shared" si="42"/>
        <v>0</v>
      </c>
      <c r="CR91">
        <f t="shared" si="43"/>
        <v>0</v>
      </c>
      <c r="CS91">
        <f t="shared" si="44"/>
        <v>0</v>
      </c>
      <c r="CT91">
        <f t="shared" si="45"/>
        <v>0</v>
      </c>
      <c r="CU91">
        <f t="shared" si="46"/>
        <v>0</v>
      </c>
      <c r="CV91">
        <f t="shared" si="47"/>
        <v>0</v>
      </c>
      <c r="CW91">
        <f t="shared" si="48"/>
        <v>0</v>
      </c>
      <c r="CX91">
        <f t="shared" si="49"/>
        <v>0</v>
      </c>
      <c r="CY91">
        <f t="shared" si="50"/>
        <v>0</v>
      </c>
      <c r="CZ91">
        <f t="shared" si="51"/>
        <v>0</v>
      </c>
      <c r="DN91">
        <v>0</v>
      </c>
      <c r="DO91">
        <v>0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1010</v>
      </c>
      <c r="DV91" t="s">
        <v>21</v>
      </c>
      <c r="DW91" t="s">
        <v>21</v>
      </c>
      <c r="DX91">
        <v>1</v>
      </c>
      <c r="EE91">
        <v>23391417</v>
      </c>
      <c r="EF91">
        <v>8</v>
      </c>
      <c r="EG91" t="s">
        <v>155</v>
      </c>
      <c r="EH91">
        <v>0</v>
      </c>
      <c r="EJ91">
        <v>1</v>
      </c>
      <c r="EK91">
        <v>1100</v>
      </c>
      <c r="EL91" t="s">
        <v>156</v>
      </c>
      <c r="EM91" t="s">
        <v>157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0</v>
      </c>
      <c r="FQ91">
        <v>0</v>
      </c>
      <c r="FR91">
        <f t="shared" si="52"/>
        <v>0</v>
      </c>
      <c r="FS91">
        <v>0</v>
      </c>
      <c r="FV91" t="s">
        <v>27</v>
      </c>
      <c r="FW91" t="s">
        <v>28</v>
      </c>
      <c r="FX91">
        <v>0</v>
      </c>
      <c r="FY91">
        <v>0</v>
      </c>
    </row>
    <row r="92" spans="1:181" ht="12.75">
      <c r="A92">
        <v>18</v>
      </c>
      <c r="B92">
        <v>1</v>
      </c>
      <c r="C92">
        <v>59</v>
      </c>
      <c r="E92" t="s">
        <v>182</v>
      </c>
      <c r="F92" t="s">
        <v>162</v>
      </c>
      <c r="G92" t="s">
        <v>163</v>
      </c>
      <c r="H92" t="s">
        <v>21</v>
      </c>
      <c r="I92">
        <f>I88*J92</f>
        <v>0</v>
      </c>
      <c r="J92">
        <v>0</v>
      </c>
      <c r="O92">
        <f t="shared" si="27"/>
        <v>0</v>
      </c>
      <c r="P92">
        <f t="shared" si="28"/>
        <v>0</v>
      </c>
      <c r="Q92">
        <f t="shared" si="29"/>
        <v>0</v>
      </c>
      <c r="R92">
        <f t="shared" si="30"/>
        <v>0</v>
      </c>
      <c r="S92">
        <f t="shared" si="31"/>
        <v>0</v>
      </c>
      <c r="T92">
        <f t="shared" si="32"/>
        <v>0</v>
      </c>
      <c r="U92">
        <f t="shared" si="33"/>
        <v>0</v>
      </c>
      <c r="V92">
        <f t="shared" si="34"/>
        <v>0</v>
      </c>
      <c r="W92">
        <f t="shared" si="35"/>
        <v>0</v>
      </c>
      <c r="X92">
        <f t="shared" si="36"/>
        <v>0</v>
      </c>
      <c r="Y92">
        <f t="shared" si="37"/>
        <v>0</v>
      </c>
      <c r="AA92">
        <v>0</v>
      </c>
      <c r="AB92">
        <f t="shared" si="38"/>
        <v>0</v>
      </c>
      <c r="AC92">
        <f t="shared" si="54"/>
        <v>0</v>
      </c>
      <c r="AD92">
        <f t="shared" si="54"/>
        <v>0</v>
      </c>
      <c r="AE92">
        <f t="shared" si="54"/>
        <v>0</v>
      </c>
      <c r="AF92">
        <f t="shared" si="54"/>
        <v>0</v>
      </c>
      <c r="AG92">
        <f t="shared" si="54"/>
        <v>0</v>
      </c>
      <c r="AH92">
        <f t="shared" si="54"/>
        <v>0</v>
      </c>
      <c r="AI92">
        <f t="shared" si="54"/>
        <v>0</v>
      </c>
      <c r="AJ92">
        <f t="shared" si="54"/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H92">
        <v>3</v>
      </c>
      <c r="BI92">
        <v>1</v>
      </c>
      <c r="BJ92" t="s">
        <v>149</v>
      </c>
      <c r="BM92">
        <v>1100</v>
      </c>
      <c r="BN92">
        <v>0</v>
      </c>
      <c r="BO92" t="s">
        <v>162</v>
      </c>
      <c r="BP92">
        <v>1</v>
      </c>
      <c r="BQ92">
        <v>8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0</v>
      </c>
      <c r="CA92">
        <v>0</v>
      </c>
      <c r="CF92">
        <v>0</v>
      </c>
      <c r="CG92">
        <v>0</v>
      </c>
      <c r="CM92">
        <v>0</v>
      </c>
      <c r="CO92">
        <v>0</v>
      </c>
      <c r="CP92">
        <f t="shared" si="41"/>
        <v>0</v>
      </c>
      <c r="CQ92">
        <f t="shared" si="42"/>
        <v>0</v>
      </c>
      <c r="CR92">
        <f t="shared" si="43"/>
        <v>0</v>
      </c>
      <c r="CS92">
        <f t="shared" si="44"/>
        <v>0</v>
      </c>
      <c r="CT92">
        <f t="shared" si="45"/>
        <v>0</v>
      </c>
      <c r="CU92">
        <f t="shared" si="46"/>
        <v>0</v>
      </c>
      <c r="CV92">
        <f t="shared" si="47"/>
        <v>0</v>
      </c>
      <c r="CW92">
        <f t="shared" si="48"/>
        <v>0</v>
      </c>
      <c r="CX92">
        <f t="shared" si="49"/>
        <v>0</v>
      </c>
      <c r="CY92">
        <f t="shared" si="50"/>
        <v>0</v>
      </c>
      <c r="CZ92">
        <f t="shared" si="51"/>
        <v>0</v>
      </c>
      <c r="DN92">
        <v>0</v>
      </c>
      <c r="DO92">
        <v>0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1010</v>
      </c>
      <c r="DV92" t="s">
        <v>21</v>
      </c>
      <c r="DW92" t="s">
        <v>21</v>
      </c>
      <c r="DX92">
        <v>1</v>
      </c>
      <c r="EE92">
        <v>23391417</v>
      </c>
      <c r="EF92">
        <v>8</v>
      </c>
      <c r="EG92" t="s">
        <v>155</v>
      </c>
      <c r="EH92">
        <v>0</v>
      </c>
      <c r="EJ92">
        <v>1</v>
      </c>
      <c r="EK92">
        <v>1100</v>
      </c>
      <c r="EL92" t="s">
        <v>156</v>
      </c>
      <c r="EM92" t="s">
        <v>157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Z92">
        <v>0</v>
      </c>
      <c r="FQ92">
        <v>0</v>
      </c>
      <c r="FR92">
        <f t="shared" si="52"/>
        <v>0</v>
      </c>
      <c r="FS92">
        <v>0</v>
      </c>
      <c r="FV92" t="s">
        <v>27</v>
      </c>
      <c r="FW92" t="s">
        <v>28</v>
      </c>
      <c r="FX92">
        <v>0</v>
      </c>
      <c r="FY92">
        <v>0</v>
      </c>
    </row>
    <row r="93" spans="1:181" ht="12.75">
      <c r="A93">
        <v>18</v>
      </c>
      <c r="B93">
        <v>1</v>
      </c>
      <c r="C93">
        <v>60</v>
      </c>
      <c r="E93" t="s">
        <v>183</v>
      </c>
      <c r="F93" t="s">
        <v>165</v>
      </c>
      <c r="G93" t="s">
        <v>166</v>
      </c>
      <c r="H93" t="s">
        <v>21</v>
      </c>
      <c r="I93">
        <f>I88*J93</f>
        <v>0.1</v>
      </c>
      <c r="J93">
        <v>0.1</v>
      </c>
      <c r="O93">
        <f t="shared" si="27"/>
        <v>0</v>
      </c>
      <c r="P93">
        <f t="shared" si="28"/>
        <v>0</v>
      </c>
      <c r="Q93">
        <f t="shared" si="29"/>
        <v>0</v>
      </c>
      <c r="R93">
        <f t="shared" si="30"/>
        <v>0</v>
      </c>
      <c r="S93">
        <f t="shared" si="31"/>
        <v>0</v>
      </c>
      <c r="T93">
        <f t="shared" si="32"/>
        <v>0</v>
      </c>
      <c r="U93">
        <f t="shared" si="33"/>
        <v>0</v>
      </c>
      <c r="V93">
        <f t="shared" si="34"/>
        <v>0</v>
      </c>
      <c r="W93">
        <f t="shared" si="35"/>
        <v>0</v>
      </c>
      <c r="X93">
        <f t="shared" si="36"/>
        <v>0</v>
      </c>
      <c r="Y93">
        <f t="shared" si="37"/>
        <v>0</v>
      </c>
      <c r="AA93">
        <v>0</v>
      </c>
      <c r="AB93">
        <f t="shared" si="38"/>
        <v>0</v>
      </c>
      <c r="AC93">
        <f t="shared" si="54"/>
        <v>0</v>
      </c>
      <c r="AD93">
        <f t="shared" si="54"/>
        <v>0</v>
      </c>
      <c r="AE93">
        <f t="shared" si="54"/>
        <v>0</v>
      </c>
      <c r="AF93">
        <f t="shared" si="54"/>
        <v>0</v>
      </c>
      <c r="AG93">
        <f t="shared" si="54"/>
        <v>0</v>
      </c>
      <c r="AH93">
        <f t="shared" si="54"/>
        <v>0</v>
      </c>
      <c r="AI93">
        <f t="shared" si="54"/>
        <v>0</v>
      </c>
      <c r="AJ93">
        <f t="shared" si="54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H93">
        <v>3</v>
      </c>
      <c r="BI93">
        <v>1</v>
      </c>
      <c r="BJ93" t="s">
        <v>149</v>
      </c>
      <c r="BM93">
        <v>1100</v>
      </c>
      <c r="BN93">
        <v>0</v>
      </c>
      <c r="BO93" t="s">
        <v>165</v>
      </c>
      <c r="BP93">
        <v>1</v>
      </c>
      <c r="BQ93">
        <v>8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0</v>
      </c>
      <c r="CA93">
        <v>0</v>
      </c>
      <c r="CF93">
        <v>0</v>
      </c>
      <c r="CG93">
        <v>0</v>
      </c>
      <c r="CM93">
        <v>0</v>
      </c>
      <c r="CO93">
        <v>0</v>
      </c>
      <c r="CP93">
        <f t="shared" si="41"/>
        <v>0</v>
      </c>
      <c r="CQ93">
        <f t="shared" si="42"/>
        <v>0</v>
      </c>
      <c r="CR93">
        <f t="shared" si="43"/>
        <v>0</v>
      </c>
      <c r="CS93">
        <f t="shared" si="44"/>
        <v>0</v>
      </c>
      <c r="CT93">
        <f t="shared" si="45"/>
        <v>0</v>
      </c>
      <c r="CU93">
        <f t="shared" si="46"/>
        <v>0</v>
      </c>
      <c r="CV93">
        <f t="shared" si="47"/>
        <v>0</v>
      </c>
      <c r="CW93">
        <f t="shared" si="48"/>
        <v>0</v>
      </c>
      <c r="CX93">
        <f t="shared" si="49"/>
        <v>0</v>
      </c>
      <c r="CY93">
        <f t="shared" si="50"/>
        <v>0</v>
      </c>
      <c r="CZ93">
        <f t="shared" si="51"/>
        <v>0</v>
      </c>
      <c r="DN93">
        <v>0</v>
      </c>
      <c r="DO93">
        <v>0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1010</v>
      </c>
      <c r="DV93" t="s">
        <v>21</v>
      </c>
      <c r="DW93" t="s">
        <v>21</v>
      </c>
      <c r="DX93">
        <v>1</v>
      </c>
      <c r="EE93">
        <v>23391417</v>
      </c>
      <c r="EF93">
        <v>8</v>
      </c>
      <c r="EG93" t="s">
        <v>155</v>
      </c>
      <c r="EH93">
        <v>0</v>
      </c>
      <c r="EJ93">
        <v>1</v>
      </c>
      <c r="EK93">
        <v>1100</v>
      </c>
      <c r="EL93" t="s">
        <v>156</v>
      </c>
      <c r="EM93" t="s">
        <v>157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0</v>
      </c>
      <c r="FQ93">
        <v>0</v>
      </c>
      <c r="FR93">
        <f t="shared" si="52"/>
        <v>0</v>
      </c>
      <c r="FS93">
        <v>0</v>
      </c>
      <c r="FV93" t="s">
        <v>27</v>
      </c>
      <c r="FW93" t="s">
        <v>28</v>
      </c>
      <c r="FX93">
        <v>0</v>
      </c>
      <c r="FY93">
        <v>0</v>
      </c>
    </row>
    <row r="94" spans="1:181" ht="12.75">
      <c r="A94">
        <v>18</v>
      </c>
      <c r="B94">
        <v>1</v>
      </c>
      <c r="C94">
        <v>62</v>
      </c>
      <c r="E94" t="s">
        <v>184</v>
      </c>
      <c r="F94" t="s">
        <v>168</v>
      </c>
      <c r="G94" t="s">
        <v>169</v>
      </c>
      <c r="H94" t="s">
        <v>170</v>
      </c>
      <c r="I94">
        <f>I88*J94</f>
        <v>0</v>
      </c>
      <c r="J94">
        <v>0</v>
      </c>
      <c r="O94">
        <f t="shared" si="27"/>
        <v>0</v>
      </c>
      <c r="P94">
        <f t="shared" si="28"/>
        <v>0</v>
      </c>
      <c r="Q94">
        <f t="shared" si="29"/>
        <v>0</v>
      </c>
      <c r="R94">
        <f t="shared" si="30"/>
        <v>0</v>
      </c>
      <c r="S94">
        <f t="shared" si="31"/>
        <v>0</v>
      </c>
      <c r="T94">
        <f t="shared" si="32"/>
        <v>0</v>
      </c>
      <c r="U94">
        <f t="shared" si="33"/>
        <v>0</v>
      </c>
      <c r="V94">
        <f t="shared" si="34"/>
        <v>0</v>
      </c>
      <c r="W94">
        <f t="shared" si="35"/>
        <v>0</v>
      </c>
      <c r="X94">
        <f t="shared" si="36"/>
        <v>0</v>
      </c>
      <c r="Y94">
        <f t="shared" si="37"/>
        <v>0</v>
      </c>
      <c r="AA94">
        <v>0</v>
      </c>
      <c r="AB94">
        <f t="shared" si="38"/>
        <v>0</v>
      </c>
      <c r="AC94">
        <f t="shared" si="54"/>
        <v>0</v>
      </c>
      <c r="AD94">
        <f t="shared" si="54"/>
        <v>0</v>
      </c>
      <c r="AE94">
        <f t="shared" si="54"/>
        <v>0</v>
      </c>
      <c r="AF94">
        <f t="shared" si="54"/>
        <v>0</v>
      </c>
      <c r="AG94">
        <f t="shared" si="54"/>
        <v>0</v>
      </c>
      <c r="AH94">
        <f t="shared" si="54"/>
        <v>0</v>
      </c>
      <c r="AI94">
        <f t="shared" si="54"/>
        <v>0</v>
      </c>
      <c r="AJ94">
        <f t="shared" si="54"/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H94">
        <v>3</v>
      </c>
      <c r="BI94">
        <v>1</v>
      </c>
      <c r="BJ94" t="s">
        <v>149</v>
      </c>
      <c r="BM94">
        <v>1100</v>
      </c>
      <c r="BN94">
        <v>0</v>
      </c>
      <c r="BO94" t="s">
        <v>168</v>
      </c>
      <c r="BP94">
        <v>1</v>
      </c>
      <c r="BQ94">
        <v>8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0</v>
      </c>
      <c r="CA94">
        <v>0</v>
      </c>
      <c r="CF94">
        <v>0</v>
      </c>
      <c r="CG94">
        <v>0</v>
      </c>
      <c r="CM94">
        <v>0</v>
      </c>
      <c r="CO94">
        <v>0</v>
      </c>
      <c r="CP94">
        <f t="shared" si="41"/>
        <v>0</v>
      </c>
      <c r="CQ94">
        <f t="shared" si="42"/>
        <v>0</v>
      </c>
      <c r="CR94">
        <f t="shared" si="43"/>
        <v>0</v>
      </c>
      <c r="CS94">
        <f t="shared" si="44"/>
        <v>0</v>
      </c>
      <c r="CT94">
        <f t="shared" si="45"/>
        <v>0</v>
      </c>
      <c r="CU94">
        <f t="shared" si="46"/>
        <v>0</v>
      </c>
      <c r="CV94">
        <f t="shared" si="47"/>
        <v>0</v>
      </c>
      <c r="CW94">
        <f t="shared" si="48"/>
        <v>0</v>
      </c>
      <c r="CX94">
        <f t="shared" si="49"/>
        <v>0</v>
      </c>
      <c r="CY94">
        <f t="shared" si="50"/>
        <v>0</v>
      </c>
      <c r="CZ94">
        <f t="shared" si="51"/>
        <v>0</v>
      </c>
      <c r="DN94">
        <v>0</v>
      </c>
      <c r="DO94">
        <v>0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1009</v>
      </c>
      <c r="DV94" t="s">
        <v>170</v>
      </c>
      <c r="DW94" t="s">
        <v>170</v>
      </c>
      <c r="DX94">
        <v>1</v>
      </c>
      <c r="EE94">
        <v>23391417</v>
      </c>
      <c r="EF94">
        <v>8</v>
      </c>
      <c r="EG94" t="s">
        <v>155</v>
      </c>
      <c r="EH94">
        <v>0</v>
      </c>
      <c r="EJ94">
        <v>1</v>
      </c>
      <c r="EK94">
        <v>1100</v>
      </c>
      <c r="EL94" t="s">
        <v>156</v>
      </c>
      <c r="EM94" t="s">
        <v>157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Z94">
        <v>0</v>
      </c>
      <c r="FQ94">
        <v>0</v>
      </c>
      <c r="FR94">
        <f t="shared" si="52"/>
        <v>0</v>
      </c>
      <c r="FS94">
        <v>0</v>
      </c>
      <c r="FV94" t="s">
        <v>27</v>
      </c>
      <c r="FW94" t="s">
        <v>28</v>
      </c>
      <c r="FX94">
        <v>0</v>
      </c>
      <c r="FY94">
        <v>0</v>
      </c>
    </row>
    <row r="95" spans="1:181" ht="12.75">
      <c r="A95">
        <v>18</v>
      </c>
      <c r="B95">
        <v>1</v>
      </c>
      <c r="C95">
        <v>63</v>
      </c>
      <c r="E95" t="s">
        <v>185</v>
      </c>
      <c r="F95" t="s">
        <v>172</v>
      </c>
      <c r="G95" t="s">
        <v>173</v>
      </c>
      <c r="H95" t="s">
        <v>40</v>
      </c>
      <c r="I95">
        <f>I88*J95</f>
        <v>0</v>
      </c>
      <c r="J95">
        <v>0</v>
      </c>
      <c r="O95">
        <f t="shared" si="27"/>
        <v>0</v>
      </c>
      <c r="P95">
        <f t="shared" si="28"/>
        <v>0</v>
      </c>
      <c r="Q95">
        <f t="shared" si="29"/>
        <v>0</v>
      </c>
      <c r="R95">
        <f t="shared" si="30"/>
        <v>0</v>
      </c>
      <c r="S95">
        <f t="shared" si="31"/>
        <v>0</v>
      </c>
      <c r="T95">
        <f t="shared" si="32"/>
        <v>0</v>
      </c>
      <c r="U95">
        <f t="shared" si="33"/>
        <v>0</v>
      </c>
      <c r="V95">
        <f t="shared" si="34"/>
        <v>0</v>
      </c>
      <c r="W95">
        <f t="shared" si="35"/>
        <v>0</v>
      </c>
      <c r="X95">
        <f t="shared" si="36"/>
        <v>0</v>
      </c>
      <c r="Y95">
        <f t="shared" si="37"/>
        <v>0</v>
      </c>
      <c r="AA95">
        <v>0</v>
      </c>
      <c r="AB95">
        <f t="shared" si="38"/>
        <v>0</v>
      </c>
      <c r="AC95">
        <f t="shared" si="54"/>
        <v>0</v>
      </c>
      <c r="AD95">
        <f t="shared" si="54"/>
        <v>0</v>
      </c>
      <c r="AE95">
        <f t="shared" si="54"/>
        <v>0</v>
      </c>
      <c r="AF95">
        <f t="shared" si="54"/>
        <v>0</v>
      </c>
      <c r="AG95">
        <f t="shared" si="54"/>
        <v>0</v>
      </c>
      <c r="AH95">
        <f t="shared" si="54"/>
        <v>0</v>
      </c>
      <c r="AI95">
        <f t="shared" si="54"/>
        <v>0</v>
      </c>
      <c r="AJ95">
        <f t="shared" si="54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H95">
        <v>3</v>
      </c>
      <c r="BI95">
        <v>1</v>
      </c>
      <c r="BJ95" t="s">
        <v>149</v>
      </c>
      <c r="BM95">
        <v>1100</v>
      </c>
      <c r="BN95">
        <v>0</v>
      </c>
      <c r="BO95" t="s">
        <v>172</v>
      </c>
      <c r="BP95">
        <v>1</v>
      </c>
      <c r="BQ95">
        <v>8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F95">
        <v>0</v>
      </c>
      <c r="CG95">
        <v>0</v>
      </c>
      <c r="CM95">
        <v>0</v>
      </c>
      <c r="CO95">
        <v>0</v>
      </c>
      <c r="CP95">
        <f t="shared" si="41"/>
        <v>0</v>
      </c>
      <c r="CQ95">
        <f t="shared" si="42"/>
        <v>0</v>
      </c>
      <c r="CR95">
        <f t="shared" si="43"/>
        <v>0</v>
      </c>
      <c r="CS95">
        <f t="shared" si="44"/>
        <v>0</v>
      </c>
      <c r="CT95">
        <f t="shared" si="45"/>
        <v>0</v>
      </c>
      <c r="CU95">
        <f t="shared" si="46"/>
        <v>0</v>
      </c>
      <c r="CV95">
        <f t="shared" si="47"/>
        <v>0</v>
      </c>
      <c r="CW95">
        <f t="shared" si="48"/>
        <v>0</v>
      </c>
      <c r="CX95">
        <f t="shared" si="49"/>
        <v>0</v>
      </c>
      <c r="CY95">
        <f t="shared" si="50"/>
        <v>0</v>
      </c>
      <c r="CZ95">
        <f t="shared" si="51"/>
        <v>0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1009</v>
      </c>
      <c r="DV95" t="s">
        <v>40</v>
      </c>
      <c r="DW95" t="s">
        <v>40</v>
      </c>
      <c r="DX95">
        <v>1000</v>
      </c>
      <c r="EE95">
        <v>23391417</v>
      </c>
      <c r="EF95">
        <v>8</v>
      </c>
      <c r="EG95" t="s">
        <v>155</v>
      </c>
      <c r="EH95">
        <v>0</v>
      </c>
      <c r="EJ95">
        <v>1</v>
      </c>
      <c r="EK95">
        <v>1100</v>
      </c>
      <c r="EL95" t="s">
        <v>156</v>
      </c>
      <c r="EM95" t="s">
        <v>157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0</v>
      </c>
      <c r="FQ95">
        <v>0</v>
      </c>
      <c r="FR95">
        <f t="shared" si="52"/>
        <v>0</v>
      </c>
      <c r="FS95">
        <v>0</v>
      </c>
      <c r="FV95" t="s">
        <v>27</v>
      </c>
      <c r="FW95" t="s">
        <v>28</v>
      </c>
      <c r="FX95">
        <v>0</v>
      </c>
      <c r="FY95">
        <v>0</v>
      </c>
    </row>
    <row r="96" spans="1:181" ht="12.75">
      <c r="A96">
        <v>18</v>
      </c>
      <c r="B96">
        <v>1</v>
      </c>
      <c r="C96">
        <v>64</v>
      </c>
      <c r="E96" t="s">
        <v>186</v>
      </c>
      <c r="F96" t="s">
        <v>175</v>
      </c>
      <c r="G96" t="s">
        <v>176</v>
      </c>
      <c r="H96" t="s">
        <v>21</v>
      </c>
      <c r="I96">
        <f>I88*J96</f>
        <v>0</v>
      </c>
      <c r="J96">
        <v>0</v>
      </c>
      <c r="O96">
        <f t="shared" si="27"/>
        <v>0</v>
      </c>
      <c r="P96">
        <f t="shared" si="28"/>
        <v>0</v>
      </c>
      <c r="Q96">
        <f t="shared" si="29"/>
        <v>0</v>
      </c>
      <c r="R96">
        <f t="shared" si="30"/>
        <v>0</v>
      </c>
      <c r="S96">
        <f t="shared" si="31"/>
        <v>0</v>
      </c>
      <c r="T96">
        <f t="shared" si="32"/>
        <v>0</v>
      </c>
      <c r="U96">
        <f t="shared" si="33"/>
        <v>0</v>
      </c>
      <c r="V96">
        <f t="shared" si="34"/>
        <v>0</v>
      </c>
      <c r="W96">
        <f t="shared" si="35"/>
        <v>0</v>
      </c>
      <c r="X96">
        <f t="shared" si="36"/>
        <v>0</v>
      </c>
      <c r="Y96">
        <f t="shared" si="37"/>
        <v>0</v>
      </c>
      <c r="AA96">
        <v>0</v>
      </c>
      <c r="AB96">
        <f t="shared" si="38"/>
        <v>3298.32</v>
      </c>
      <c r="AC96">
        <f t="shared" si="54"/>
        <v>3298.32</v>
      </c>
      <c r="AD96">
        <f t="shared" si="54"/>
        <v>0</v>
      </c>
      <c r="AE96">
        <f t="shared" si="54"/>
        <v>0</v>
      </c>
      <c r="AF96">
        <f t="shared" si="54"/>
        <v>0</v>
      </c>
      <c r="AG96">
        <f t="shared" si="54"/>
        <v>0</v>
      </c>
      <c r="AH96">
        <f t="shared" si="54"/>
        <v>0</v>
      </c>
      <c r="AI96">
        <f t="shared" si="54"/>
        <v>0</v>
      </c>
      <c r="AJ96">
        <f t="shared" si="54"/>
        <v>0</v>
      </c>
      <c r="AK96">
        <v>3298.32</v>
      </c>
      <c r="AL96">
        <v>3298.32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H96">
        <v>3</v>
      </c>
      <c r="BI96">
        <v>4</v>
      </c>
      <c r="BJ96" t="s">
        <v>149</v>
      </c>
      <c r="BM96">
        <v>0</v>
      </c>
      <c r="BN96">
        <v>0</v>
      </c>
      <c r="BP96">
        <v>0</v>
      </c>
      <c r="BQ96">
        <v>1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0</v>
      </c>
      <c r="CA96">
        <v>0</v>
      </c>
      <c r="CF96">
        <v>0</v>
      </c>
      <c r="CG96">
        <v>0</v>
      </c>
      <c r="CM96">
        <v>0</v>
      </c>
      <c r="CO96">
        <v>0</v>
      </c>
      <c r="CP96">
        <f t="shared" si="41"/>
        <v>0</v>
      </c>
      <c r="CQ96">
        <f t="shared" si="42"/>
        <v>3298.32</v>
      </c>
      <c r="CR96">
        <f t="shared" si="43"/>
        <v>0</v>
      </c>
      <c r="CS96">
        <f t="shared" si="44"/>
        <v>0</v>
      </c>
      <c r="CT96">
        <f t="shared" si="45"/>
        <v>0</v>
      </c>
      <c r="CU96">
        <f t="shared" si="46"/>
        <v>0</v>
      </c>
      <c r="CV96">
        <f t="shared" si="47"/>
        <v>0</v>
      </c>
      <c r="CW96">
        <f t="shared" si="48"/>
        <v>0</v>
      </c>
      <c r="CX96">
        <f t="shared" si="49"/>
        <v>0</v>
      </c>
      <c r="CY96">
        <f t="shared" si="50"/>
        <v>0</v>
      </c>
      <c r="CZ96">
        <f t="shared" si="51"/>
        <v>0</v>
      </c>
      <c r="DN96">
        <v>0</v>
      </c>
      <c r="DO96">
        <v>0</v>
      </c>
      <c r="DP96">
        <v>1</v>
      </c>
      <c r="DQ96">
        <v>1</v>
      </c>
      <c r="DR96">
        <v>1</v>
      </c>
      <c r="DS96">
        <v>1</v>
      </c>
      <c r="DT96">
        <v>1</v>
      </c>
      <c r="DU96">
        <v>1010</v>
      </c>
      <c r="DV96" t="s">
        <v>21</v>
      </c>
      <c r="DW96" t="s">
        <v>21</v>
      </c>
      <c r="DX96">
        <v>1</v>
      </c>
      <c r="EE96">
        <v>23391178</v>
      </c>
      <c r="EF96">
        <v>1</v>
      </c>
      <c r="EG96" t="s">
        <v>150</v>
      </c>
      <c r="EH96">
        <v>0</v>
      </c>
      <c r="EJ96">
        <v>4</v>
      </c>
      <c r="EK96">
        <v>0</v>
      </c>
      <c r="EL96" t="s">
        <v>150</v>
      </c>
      <c r="EM96" t="s">
        <v>151</v>
      </c>
      <c r="EQ96">
        <v>0</v>
      </c>
      <c r="ER96">
        <v>3298.32</v>
      </c>
      <c r="ES96">
        <v>3298.32</v>
      </c>
      <c r="ET96">
        <v>0</v>
      </c>
      <c r="EU96">
        <v>0</v>
      </c>
      <c r="EV96">
        <v>0</v>
      </c>
      <c r="EW96">
        <v>0</v>
      </c>
      <c r="EX96">
        <v>0</v>
      </c>
      <c r="EZ96">
        <v>0</v>
      </c>
      <c r="FQ96">
        <v>0</v>
      </c>
      <c r="FR96">
        <f t="shared" si="52"/>
        <v>0</v>
      </c>
      <c r="FS96">
        <v>0</v>
      </c>
      <c r="FV96" t="s">
        <v>27</v>
      </c>
      <c r="FW96" t="s">
        <v>28</v>
      </c>
      <c r="FX96">
        <v>0</v>
      </c>
      <c r="FY96">
        <v>0</v>
      </c>
    </row>
    <row r="97" spans="1:181" ht="12.75">
      <c r="A97">
        <v>17</v>
      </c>
      <c r="B97">
        <v>1</v>
      </c>
      <c r="C97">
        <f>ROW(SmtRes!A84)</f>
        <v>84</v>
      </c>
      <c r="D97">
        <f>ROW(EtalonRes!A84)</f>
        <v>84</v>
      </c>
      <c r="E97" t="s">
        <v>187</v>
      </c>
      <c r="F97" t="s">
        <v>188</v>
      </c>
      <c r="G97" t="s">
        <v>189</v>
      </c>
      <c r="H97" t="s">
        <v>21</v>
      </c>
      <c r="I97">
        <v>5</v>
      </c>
      <c r="J97">
        <v>0</v>
      </c>
      <c r="O97">
        <f t="shared" si="27"/>
        <v>1686.6</v>
      </c>
      <c r="P97">
        <f t="shared" si="28"/>
        <v>196.8</v>
      </c>
      <c r="Q97">
        <f t="shared" si="29"/>
        <v>1139.85</v>
      </c>
      <c r="R97">
        <f t="shared" si="30"/>
        <v>109.95</v>
      </c>
      <c r="S97">
        <f t="shared" si="31"/>
        <v>349.95</v>
      </c>
      <c r="T97">
        <f t="shared" si="32"/>
        <v>0</v>
      </c>
      <c r="U97">
        <f t="shared" si="33"/>
        <v>39.5</v>
      </c>
      <c r="V97">
        <f t="shared" si="34"/>
        <v>9.3</v>
      </c>
      <c r="W97">
        <f t="shared" si="35"/>
        <v>0</v>
      </c>
      <c r="X97">
        <f t="shared" si="36"/>
        <v>409.31</v>
      </c>
      <c r="Y97">
        <f t="shared" si="37"/>
        <v>220.75</v>
      </c>
      <c r="AA97">
        <v>0</v>
      </c>
      <c r="AB97">
        <f t="shared" si="38"/>
        <v>337.32</v>
      </c>
      <c r="AC97">
        <f>(ES97)</f>
        <v>39.36</v>
      </c>
      <c r="AD97">
        <f>(ET97)</f>
        <v>227.97</v>
      </c>
      <c r="AE97">
        <f>(EU97)</f>
        <v>21.99</v>
      </c>
      <c r="AF97">
        <f>(EV97)</f>
        <v>69.99</v>
      </c>
      <c r="AG97">
        <f>(AP97)</f>
        <v>0</v>
      </c>
      <c r="AH97">
        <f>(EW97)</f>
        <v>7.9</v>
      </c>
      <c r="AI97">
        <f>(EX97)</f>
        <v>1.86</v>
      </c>
      <c r="AJ97">
        <f>(AS97)</f>
        <v>0</v>
      </c>
      <c r="AK97">
        <v>337.32</v>
      </c>
      <c r="AL97">
        <v>39.36</v>
      </c>
      <c r="AM97">
        <v>227.97</v>
      </c>
      <c r="AN97">
        <v>21.99</v>
      </c>
      <c r="AO97">
        <v>69.99</v>
      </c>
      <c r="AP97">
        <v>0</v>
      </c>
      <c r="AQ97">
        <v>7.9</v>
      </c>
      <c r="AR97">
        <v>1.86</v>
      </c>
      <c r="AS97">
        <v>0</v>
      </c>
      <c r="AT97">
        <v>89</v>
      </c>
      <c r="AU97">
        <v>48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H97">
        <v>0</v>
      </c>
      <c r="BI97">
        <v>1</v>
      </c>
      <c r="BJ97" t="s">
        <v>190</v>
      </c>
      <c r="BM97">
        <v>33001</v>
      </c>
      <c r="BN97">
        <v>0</v>
      </c>
      <c r="BO97" t="s">
        <v>188</v>
      </c>
      <c r="BP97">
        <v>1</v>
      </c>
      <c r="BQ97">
        <v>2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105</v>
      </c>
      <c r="CA97">
        <v>60</v>
      </c>
      <c r="CF97">
        <v>0</v>
      </c>
      <c r="CG97">
        <v>0</v>
      </c>
      <c r="CM97">
        <v>0</v>
      </c>
      <c r="CO97">
        <v>0</v>
      </c>
      <c r="CP97">
        <f t="shared" si="41"/>
        <v>1686.6</v>
      </c>
      <c r="CQ97">
        <f t="shared" si="42"/>
        <v>39.36</v>
      </c>
      <c r="CR97">
        <f t="shared" si="43"/>
        <v>227.97</v>
      </c>
      <c r="CS97">
        <f t="shared" si="44"/>
        <v>21.99</v>
      </c>
      <c r="CT97">
        <f t="shared" si="45"/>
        <v>69.99</v>
      </c>
      <c r="CU97">
        <f t="shared" si="46"/>
        <v>0</v>
      </c>
      <c r="CV97">
        <f t="shared" si="47"/>
        <v>7.9</v>
      </c>
      <c r="CW97">
        <f t="shared" si="48"/>
        <v>1.86</v>
      </c>
      <c r="CX97">
        <f t="shared" si="49"/>
        <v>0</v>
      </c>
      <c r="CY97">
        <f t="shared" si="50"/>
        <v>409.311</v>
      </c>
      <c r="CZ97">
        <f t="shared" si="51"/>
        <v>220.75199999999998</v>
      </c>
      <c r="DN97">
        <v>0</v>
      </c>
      <c r="DO97">
        <v>0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1010</v>
      </c>
      <c r="DV97" t="s">
        <v>21</v>
      </c>
      <c r="DW97" t="s">
        <v>23</v>
      </c>
      <c r="DX97">
        <v>1</v>
      </c>
      <c r="EE97">
        <v>23391292</v>
      </c>
      <c r="EF97">
        <v>2</v>
      </c>
      <c r="EG97" t="s">
        <v>24</v>
      </c>
      <c r="EH97">
        <v>0</v>
      </c>
      <c r="EJ97">
        <v>1</v>
      </c>
      <c r="EK97">
        <v>33001</v>
      </c>
      <c r="EL97" t="s">
        <v>25</v>
      </c>
      <c r="EM97" t="s">
        <v>26</v>
      </c>
      <c r="EQ97">
        <v>0</v>
      </c>
      <c r="ER97">
        <v>337.32</v>
      </c>
      <c r="ES97">
        <v>39.36</v>
      </c>
      <c r="ET97">
        <v>227.97</v>
      </c>
      <c r="EU97">
        <v>21.99</v>
      </c>
      <c r="EV97">
        <v>69.99</v>
      </c>
      <c r="EW97">
        <v>7.9</v>
      </c>
      <c r="EX97">
        <v>1.86</v>
      </c>
      <c r="EY97">
        <v>0</v>
      </c>
      <c r="EZ97">
        <v>0</v>
      </c>
      <c r="FQ97">
        <v>0</v>
      </c>
      <c r="FR97">
        <f t="shared" si="52"/>
        <v>0</v>
      </c>
      <c r="FS97">
        <v>0</v>
      </c>
      <c r="FV97" t="s">
        <v>27</v>
      </c>
      <c r="FW97" t="s">
        <v>28</v>
      </c>
      <c r="FX97">
        <v>105</v>
      </c>
      <c r="FY97">
        <v>60</v>
      </c>
    </row>
    <row r="98" spans="1:181" ht="12.75">
      <c r="A98">
        <v>18</v>
      </c>
      <c r="B98">
        <v>1</v>
      </c>
      <c r="C98">
        <v>72</v>
      </c>
      <c r="E98" t="s">
        <v>191</v>
      </c>
      <c r="F98" t="s">
        <v>147</v>
      </c>
      <c r="G98" t="s">
        <v>148</v>
      </c>
      <c r="H98" t="s">
        <v>40</v>
      </c>
      <c r="I98">
        <f>I97*J98</f>
        <v>0</v>
      </c>
      <c r="J98">
        <v>0</v>
      </c>
      <c r="O98">
        <f t="shared" si="27"/>
        <v>0</v>
      </c>
      <c r="P98">
        <f t="shared" si="28"/>
        <v>0</v>
      </c>
      <c r="Q98">
        <f t="shared" si="29"/>
        <v>0</v>
      </c>
      <c r="R98">
        <f t="shared" si="30"/>
        <v>0</v>
      </c>
      <c r="S98">
        <f t="shared" si="31"/>
        <v>0</v>
      </c>
      <c r="T98">
        <f t="shared" si="32"/>
        <v>0</v>
      </c>
      <c r="U98">
        <f t="shared" si="33"/>
        <v>0</v>
      </c>
      <c r="V98">
        <f t="shared" si="34"/>
        <v>0</v>
      </c>
      <c r="W98">
        <f t="shared" si="35"/>
        <v>0</v>
      </c>
      <c r="X98">
        <f t="shared" si="36"/>
        <v>0</v>
      </c>
      <c r="Y98">
        <f t="shared" si="37"/>
        <v>0</v>
      </c>
      <c r="AA98">
        <v>0</v>
      </c>
      <c r="AB98">
        <f t="shared" si="38"/>
        <v>9035.35</v>
      </c>
      <c r="AC98">
        <f aca="true" t="shared" si="55" ref="AC98:AC106">AL98</f>
        <v>9035.35</v>
      </c>
      <c r="AD98">
        <f aca="true" t="shared" si="56" ref="AD98:AD106">AM98</f>
        <v>0</v>
      </c>
      <c r="AE98">
        <f aca="true" t="shared" si="57" ref="AE98:AE106">AN98</f>
        <v>0</v>
      </c>
      <c r="AF98">
        <f aca="true" t="shared" si="58" ref="AF98:AF106">AO98</f>
        <v>0</v>
      </c>
      <c r="AG98">
        <f aca="true" t="shared" si="59" ref="AG98:AG106">AP98</f>
        <v>0</v>
      </c>
      <c r="AH98">
        <f aca="true" t="shared" si="60" ref="AH98:AH106">AQ98</f>
        <v>0</v>
      </c>
      <c r="AI98">
        <f aca="true" t="shared" si="61" ref="AI98:AI106">AR98</f>
        <v>0</v>
      </c>
      <c r="AJ98">
        <f aca="true" t="shared" si="62" ref="AJ98:AJ106">AS98</f>
        <v>0</v>
      </c>
      <c r="AK98">
        <v>9035.35</v>
      </c>
      <c r="AL98">
        <v>9035.35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H98">
        <v>3</v>
      </c>
      <c r="BI98">
        <v>4</v>
      </c>
      <c r="BJ98" t="s">
        <v>149</v>
      </c>
      <c r="BM98">
        <v>0</v>
      </c>
      <c r="BN98">
        <v>0</v>
      </c>
      <c r="BP98">
        <v>0</v>
      </c>
      <c r="BQ98">
        <v>1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Z98">
        <v>0</v>
      </c>
      <c r="CA98">
        <v>0</v>
      </c>
      <c r="CF98">
        <v>0</v>
      </c>
      <c r="CG98">
        <v>0</v>
      </c>
      <c r="CM98">
        <v>0</v>
      </c>
      <c r="CO98">
        <v>0</v>
      </c>
      <c r="CP98">
        <f t="shared" si="41"/>
        <v>0</v>
      </c>
      <c r="CQ98">
        <f t="shared" si="42"/>
        <v>9035.35</v>
      </c>
      <c r="CR98">
        <f t="shared" si="43"/>
        <v>0</v>
      </c>
      <c r="CS98">
        <f t="shared" si="44"/>
        <v>0</v>
      </c>
      <c r="CT98">
        <f t="shared" si="45"/>
        <v>0</v>
      </c>
      <c r="CU98">
        <f t="shared" si="46"/>
        <v>0</v>
      </c>
      <c r="CV98">
        <f t="shared" si="47"/>
        <v>0</v>
      </c>
      <c r="CW98">
        <f t="shared" si="48"/>
        <v>0</v>
      </c>
      <c r="CX98">
        <f t="shared" si="49"/>
        <v>0</v>
      </c>
      <c r="CY98">
        <f t="shared" si="50"/>
        <v>0</v>
      </c>
      <c r="CZ98">
        <f t="shared" si="51"/>
        <v>0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1009</v>
      </c>
      <c r="DV98" t="s">
        <v>40</v>
      </c>
      <c r="DW98" t="s">
        <v>40</v>
      </c>
      <c r="DX98">
        <v>1000</v>
      </c>
      <c r="EE98">
        <v>23391178</v>
      </c>
      <c r="EF98">
        <v>1</v>
      </c>
      <c r="EG98" t="s">
        <v>150</v>
      </c>
      <c r="EH98">
        <v>0</v>
      </c>
      <c r="EJ98">
        <v>4</v>
      </c>
      <c r="EK98">
        <v>0</v>
      </c>
      <c r="EL98" t="s">
        <v>150</v>
      </c>
      <c r="EM98" t="s">
        <v>151</v>
      </c>
      <c r="EQ98">
        <v>0</v>
      </c>
      <c r="ER98">
        <v>9035.35</v>
      </c>
      <c r="ES98">
        <v>9035.35</v>
      </c>
      <c r="ET98">
        <v>0</v>
      </c>
      <c r="EU98">
        <v>0</v>
      </c>
      <c r="EV98">
        <v>0</v>
      </c>
      <c r="EW98">
        <v>0</v>
      </c>
      <c r="EX98">
        <v>0</v>
      </c>
      <c r="EZ98">
        <v>0</v>
      </c>
      <c r="FQ98">
        <v>0</v>
      </c>
      <c r="FR98">
        <f t="shared" si="52"/>
        <v>0</v>
      </c>
      <c r="FS98">
        <v>0</v>
      </c>
      <c r="FV98" t="s">
        <v>27</v>
      </c>
      <c r="FW98" t="s">
        <v>28</v>
      </c>
      <c r="FX98">
        <v>0</v>
      </c>
      <c r="FY98">
        <v>0</v>
      </c>
    </row>
    <row r="99" spans="1:181" ht="12.75">
      <c r="A99">
        <v>18</v>
      </c>
      <c r="B99">
        <v>1</v>
      </c>
      <c r="C99">
        <v>75</v>
      </c>
      <c r="E99" t="s">
        <v>192</v>
      </c>
      <c r="F99" t="s">
        <v>153</v>
      </c>
      <c r="G99" t="s">
        <v>154</v>
      </c>
      <c r="H99" t="s">
        <v>40</v>
      </c>
      <c r="I99">
        <f>I97*J99</f>
        <v>0</v>
      </c>
      <c r="J99">
        <v>0</v>
      </c>
      <c r="O99">
        <f t="shared" si="27"/>
        <v>0</v>
      </c>
      <c r="P99">
        <f t="shared" si="28"/>
        <v>0</v>
      </c>
      <c r="Q99">
        <f t="shared" si="29"/>
        <v>0</v>
      </c>
      <c r="R99">
        <f t="shared" si="30"/>
        <v>0</v>
      </c>
      <c r="S99">
        <f t="shared" si="31"/>
        <v>0</v>
      </c>
      <c r="T99">
        <f t="shared" si="32"/>
        <v>0</v>
      </c>
      <c r="U99">
        <f t="shared" si="33"/>
        <v>0</v>
      </c>
      <c r="V99">
        <f t="shared" si="34"/>
        <v>0</v>
      </c>
      <c r="W99">
        <f t="shared" si="35"/>
        <v>0</v>
      </c>
      <c r="X99">
        <f t="shared" si="36"/>
        <v>0</v>
      </c>
      <c r="Y99">
        <f t="shared" si="37"/>
        <v>0</v>
      </c>
      <c r="AA99">
        <v>0</v>
      </c>
      <c r="AB99">
        <f t="shared" si="38"/>
        <v>0</v>
      </c>
      <c r="AC99">
        <f t="shared" si="55"/>
        <v>0</v>
      </c>
      <c r="AD99">
        <f t="shared" si="56"/>
        <v>0</v>
      </c>
      <c r="AE99">
        <f t="shared" si="57"/>
        <v>0</v>
      </c>
      <c r="AF99">
        <f t="shared" si="58"/>
        <v>0</v>
      </c>
      <c r="AG99">
        <f t="shared" si="59"/>
        <v>0</v>
      </c>
      <c r="AH99">
        <f t="shared" si="60"/>
        <v>0</v>
      </c>
      <c r="AI99">
        <f t="shared" si="61"/>
        <v>0</v>
      </c>
      <c r="AJ99">
        <f t="shared" si="62"/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H99">
        <v>3</v>
      </c>
      <c r="BI99">
        <v>1</v>
      </c>
      <c r="BJ99" t="s">
        <v>149</v>
      </c>
      <c r="BM99">
        <v>1100</v>
      </c>
      <c r="BN99">
        <v>0</v>
      </c>
      <c r="BO99" t="s">
        <v>153</v>
      </c>
      <c r="BP99">
        <v>1</v>
      </c>
      <c r="BQ99">
        <v>8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0</v>
      </c>
      <c r="CA99">
        <v>0</v>
      </c>
      <c r="CF99">
        <v>0</v>
      </c>
      <c r="CG99">
        <v>0</v>
      </c>
      <c r="CM99">
        <v>0</v>
      </c>
      <c r="CO99">
        <v>0</v>
      </c>
      <c r="CP99">
        <f t="shared" si="41"/>
        <v>0</v>
      </c>
      <c r="CQ99">
        <f t="shared" si="42"/>
        <v>0</v>
      </c>
      <c r="CR99">
        <f t="shared" si="43"/>
        <v>0</v>
      </c>
      <c r="CS99">
        <f t="shared" si="44"/>
        <v>0</v>
      </c>
      <c r="CT99">
        <f t="shared" si="45"/>
        <v>0</v>
      </c>
      <c r="CU99">
        <f t="shared" si="46"/>
        <v>0</v>
      </c>
      <c r="CV99">
        <f t="shared" si="47"/>
        <v>0</v>
      </c>
      <c r="CW99">
        <f t="shared" si="48"/>
        <v>0</v>
      </c>
      <c r="CX99">
        <f t="shared" si="49"/>
        <v>0</v>
      </c>
      <c r="CY99">
        <f t="shared" si="50"/>
        <v>0</v>
      </c>
      <c r="CZ99">
        <f t="shared" si="51"/>
        <v>0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1009</v>
      </c>
      <c r="DV99" t="s">
        <v>40</v>
      </c>
      <c r="DW99" t="s">
        <v>40</v>
      </c>
      <c r="DX99">
        <v>1000</v>
      </c>
      <c r="EE99">
        <v>23391417</v>
      </c>
      <c r="EF99">
        <v>8</v>
      </c>
      <c r="EG99" t="s">
        <v>155</v>
      </c>
      <c r="EH99">
        <v>0</v>
      </c>
      <c r="EJ99">
        <v>1</v>
      </c>
      <c r="EK99">
        <v>1100</v>
      </c>
      <c r="EL99" t="s">
        <v>156</v>
      </c>
      <c r="EM99" t="s">
        <v>157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0</v>
      </c>
      <c r="FQ99">
        <v>0</v>
      </c>
      <c r="FR99">
        <f t="shared" si="52"/>
        <v>0</v>
      </c>
      <c r="FS99">
        <v>0</v>
      </c>
      <c r="FV99" t="s">
        <v>27</v>
      </c>
      <c r="FW99" t="s">
        <v>28</v>
      </c>
      <c r="FX99">
        <v>0</v>
      </c>
      <c r="FY99">
        <v>0</v>
      </c>
    </row>
    <row r="100" spans="1:181" ht="12.75">
      <c r="A100">
        <v>18</v>
      </c>
      <c r="B100">
        <v>1</v>
      </c>
      <c r="C100">
        <v>76</v>
      </c>
      <c r="E100" t="s">
        <v>193</v>
      </c>
      <c r="F100" t="s">
        <v>159</v>
      </c>
      <c r="G100" t="s">
        <v>160</v>
      </c>
      <c r="H100" t="s">
        <v>21</v>
      </c>
      <c r="I100">
        <f>I97*J100</f>
        <v>0</v>
      </c>
      <c r="J100">
        <v>0</v>
      </c>
      <c r="O100">
        <f t="shared" si="27"/>
        <v>0</v>
      </c>
      <c r="P100">
        <f t="shared" si="28"/>
        <v>0</v>
      </c>
      <c r="Q100">
        <f t="shared" si="29"/>
        <v>0</v>
      </c>
      <c r="R100">
        <f t="shared" si="30"/>
        <v>0</v>
      </c>
      <c r="S100">
        <f t="shared" si="31"/>
        <v>0</v>
      </c>
      <c r="T100">
        <f t="shared" si="32"/>
        <v>0</v>
      </c>
      <c r="U100">
        <f t="shared" si="33"/>
        <v>0</v>
      </c>
      <c r="V100">
        <f t="shared" si="34"/>
        <v>0</v>
      </c>
      <c r="W100">
        <f t="shared" si="35"/>
        <v>0</v>
      </c>
      <c r="X100">
        <f t="shared" si="36"/>
        <v>0</v>
      </c>
      <c r="Y100">
        <f t="shared" si="37"/>
        <v>0</v>
      </c>
      <c r="AA100">
        <v>0</v>
      </c>
      <c r="AB100">
        <f t="shared" si="38"/>
        <v>0</v>
      </c>
      <c r="AC100">
        <f t="shared" si="55"/>
        <v>0</v>
      </c>
      <c r="AD100">
        <f t="shared" si="56"/>
        <v>0</v>
      </c>
      <c r="AE100">
        <f t="shared" si="57"/>
        <v>0</v>
      </c>
      <c r="AF100">
        <f t="shared" si="58"/>
        <v>0</v>
      </c>
      <c r="AG100">
        <f t="shared" si="59"/>
        <v>0</v>
      </c>
      <c r="AH100">
        <f t="shared" si="60"/>
        <v>0</v>
      </c>
      <c r="AI100">
        <f t="shared" si="61"/>
        <v>0</v>
      </c>
      <c r="AJ100">
        <f t="shared" si="62"/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H100">
        <v>3</v>
      </c>
      <c r="BI100">
        <v>1</v>
      </c>
      <c r="BJ100" t="s">
        <v>149</v>
      </c>
      <c r="BM100">
        <v>1100</v>
      </c>
      <c r="BN100">
        <v>0</v>
      </c>
      <c r="BO100" t="s">
        <v>159</v>
      </c>
      <c r="BP100">
        <v>1</v>
      </c>
      <c r="BQ100">
        <v>8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Z100">
        <v>0</v>
      </c>
      <c r="CA100">
        <v>0</v>
      </c>
      <c r="CF100">
        <v>0</v>
      </c>
      <c r="CG100">
        <v>0</v>
      </c>
      <c r="CM100">
        <v>0</v>
      </c>
      <c r="CO100">
        <v>0</v>
      </c>
      <c r="CP100">
        <f t="shared" si="41"/>
        <v>0</v>
      </c>
      <c r="CQ100">
        <f t="shared" si="42"/>
        <v>0</v>
      </c>
      <c r="CR100">
        <f t="shared" si="43"/>
        <v>0</v>
      </c>
      <c r="CS100">
        <f t="shared" si="44"/>
        <v>0</v>
      </c>
      <c r="CT100">
        <f t="shared" si="45"/>
        <v>0</v>
      </c>
      <c r="CU100">
        <f t="shared" si="46"/>
        <v>0</v>
      </c>
      <c r="CV100">
        <f t="shared" si="47"/>
        <v>0</v>
      </c>
      <c r="CW100">
        <f t="shared" si="48"/>
        <v>0</v>
      </c>
      <c r="CX100">
        <f t="shared" si="49"/>
        <v>0</v>
      </c>
      <c r="CY100">
        <f t="shared" si="50"/>
        <v>0</v>
      </c>
      <c r="CZ100">
        <f t="shared" si="51"/>
        <v>0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1010</v>
      </c>
      <c r="DV100" t="s">
        <v>21</v>
      </c>
      <c r="DW100" t="s">
        <v>21</v>
      </c>
      <c r="DX100">
        <v>1</v>
      </c>
      <c r="EE100">
        <v>23391417</v>
      </c>
      <c r="EF100">
        <v>8</v>
      </c>
      <c r="EG100" t="s">
        <v>155</v>
      </c>
      <c r="EH100">
        <v>0</v>
      </c>
      <c r="EJ100">
        <v>1</v>
      </c>
      <c r="EK100">
        <v>1100</v>
      </c>
      <c r="EL100" t="s">
        <v>156</v>
      </c>
      <c r="EM100" t="s">
        <v>157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Z100">
        <v>0</v>
      </c>
      <c r="FQ100">
        <v>0</v>
      </c>
      <c r="FR100">
        <f t="shared" si="52"/>
        <v>0</v>
      </c>
      <c r="FS100">
        <v>0</v>
      </c>
      <c r="FV100" t="s">
        <v>27</v>
      </c>
      <c r="FW100" t="s">
        <v>28</v>
      </c>
      <c r="FX100">
        <v>0</v>
      </c>
      <c r="FY100">
        <v>0</v>
      </c>
    </row>
    <row r="101" spans="1:181" ht="12.75">
      <c r="A101">
        <v>18</v>
      </c>
      <c r="B101">
        <v>1</v>
      </c>
      <c r="C101">
        <v>77</v>
      </c>
      <c r="E101" t="s">
        <v>194</v>
      </c>
      <c r="F101" t="s">
        <v>162</v>
      </c>
      <c r="G101" t="s">
        <v>163</v>
      </c>
      <c r="H101" t="s">
        <v>21</v>
      </c>
      <c r="I101">
        <f>I97*J101</f>
        <v>0</v>
      </c>
      <c r="J101">
        <v>0</v>
      </c>
      <c r="O101">
        <f t="shared" si="27"/>
        <v>0</v>
      </c>
      <c r="P101">
        <f t="shared" si="28"/>
        <v>0</v>
      </c>
      <c r="Q101">
        <f t="shared" si="29"/>
        <v>0</v>
      </c>
      <c r="R101">
        <f t="shared" si="30"/>
        <v>0</v>
      </c>
      <c r="S101">
        <f t="shared" si="31"/>
        <v>0</v>
      </c>
      <c r="T101">
        <f t="shared" si="32"/>
        <v>0</v>
      </c>
      <c r="U101">
        <f t="shared" si="33"/>
        <v>0</v>
      </c>
      <c r="V101">
        <f t="shared" si="34"/>
        <v>0</v>
      </c>
      <c r="W101">
        <f t="shared" si="35"/>
        <v>0</v>
      </c>
      <c r="X101">
        <f t="shared" si="36"/>
        <v>0</v>
      </c>
      <c r="Y101">
        <f t="shared" si="37"/>
        <v>0</v>
      </c>
      <c r="AA101">
        <v>0</v>
      </c>
      <c r="AB101">
        <f t="shared" si="38"/>
        <v>0</v>
      </c>
      <c r="AC101">
        <f t="shared" si="55"/>
        <v>0</v>
      </c>
      <c r="AD101">
        <f t="shared" si="56"/>
        <v>0</v>
      </c>
      <c r="AE101">
        <f t="shared" si="57"/>
        <v>0</v>
      </c>
      <c r="AF101">
        <f t="shared" si="58"/>
        <v>0</v>
      </c>
      <c r="AG101">
        <f t="shared" si="59"/>
        <v>0</v>
      </c>
      <c r="AH101">
        <f t="shared" si="60"/>
        <v>0</v>
      </c>
      <c r="AI101">
        <f t="shared" si="61"/>
        <v>0</v>
      </c>
      <c r="AJ101">
        <f t="shared" si="62"/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H101">
        <v>3</v>
      </c>
      <c r="BI101">
        <v>1</v>
      </c>
      <c r="BJ101" t="s">
        <v>149</v>
      </c>
      <c r="BM101">
        <v>1100</v>
      </c>
      <c r="BN101">
        <v>0</v>
      </c>
      <c r="BO101" t="s">
        <v>162</v>
      </c>
      <c r="BP101">
        <v>1</v>
      </c>
      <c r="BQ101">
        <v>8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0</v>
      </c>
      <c r="CA101">
        <v>0</v>
      </c>
      <c r="CF101">
        <v>0</v>
      </c>
      <c r="CG101">
        <v>0</v>
      </c>
      <c r="CM101">
        <v>0</v>
      </c>
      <c r="CO101">
        <v>0</v>
      </c>
      <c r="CP101">
        <f t="shared" si="41"/>
        <v>0</v>
      </c>
      <c r="CQ101">
        <f t="shared" si="42"/>
        <v>0</v>
      </c>
      <c r="CR101">
        <f t="shared" si="43"/>
        <v>0</v>
      </c>
      <c r="CS101">
        <f t="shared" si="44"/>
        <v>0</v>
      </c>
      <c r="CT101">
        <f t="shared" si="45"/>
        <v>0</v>
      </c>
      <c r="CU101">
        <f t="shared" si="46"/>
        <v>0</v>
      </c>
      <c r="CV101">
        <f t="shared" si="47"/>
        <v>0</v>
      </c>
      <c r="CW101">
        <f t="shared" si="48"/>
        <v>0</v>
      </c>
      <c r="CX101">
        <f t="shared" si="49"/>
        <v>0</v>
      </c>
      <c r="CY101">
        <f t="shared" si="50"/>
        <v>0</v>
      </c>
      <c r="CZ101">
        <f t="shared" si="51"/>
        <v>0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1010</v>
      </c>
      <c r="DV101" t="s">
        <v>21</v>
      </c>
      <c r="DW101" t="s">
        <v>21</v>
      </c>
      <c r="DX101">
        <v>1</v>
      </c>
      <c r="EE101">
        <v>23391417</v>
      </c>
      <c r="EF101">
        <v>8</v>
      </c>
      <c r="EG101" t="s">
        <v>155</v>
      </c>
      <c r="EH101">
        <v>0</v>
      </c>
      <c r="EJ101">
        <v>1</v>
      </c>
      <c r="EK101">
        <v>1100</v>
      </c>
      <c r="EL101" t="s">
        <v>156</v>
      </c>
      <c r="EM101" t="s">
        <v>157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0</v>
      </c>
      <c r="FQ101">
        <v>0</v>
      </c>
      <c r="FR101">
        <f t="shared" si="52"/>
        <v>0</v>
      </c>
      <c r="FS101">
        <v>0</v>
      </c>
      <c r="FV101" t="s">
        <v>27</v>
      </c>
      <c r="FW101" t="s">
        <v>28</v>
      </c>
      <c r="FX101">
        <v>0</v>
      </c>
      <c r="FY101">
        <v>0</v>
      </c>
    </row>
    <row r="102" spans="1:181" ht="12.75">
      <c r="A102">
        <v>18</v>
      </c>
      <c r="B102">
        <v>1</v>
      </c>
      <c r="C102">
        <v>78</v>
      </c>
      <c r="E102" t="s">
        <v>195</v>
      </c>
      <c r="F102" t="s">
        <v>165</v>
      </c>
      <c r="G102" t="s">
        <v>166</v>
      </c>
      <c r="H102" t="s">
        <v>21</v>
      </c>
      <c r="I102">
        <f>I97*J102</f>
        <v>0.5</v>
      </c>
      <c r="J102">
        <v>0.1</v>
      </c>
      <c r="O102">
        <f t="shared" si="27"/>
        <v>0</v>
      </c>
      <c r="P102">
        <f t="shared" si="28"/>
        <v>0</v>
      </c>
      <c r="Q102">
        <f t="shared" si="29"/>
        <v>0</v>
      </c>
      <c r="R102">
        <f t="shared" si="30"/>
        <v>0</v>
      </c>
      <c r="S102">
        <f t="shared" si="31"/>
        <v>0</v>
      </c>
      <c r="T102">
        <f t="shared" si="32"/>
        <v>0</v>
      </c>
      <c r="U102">
        <f t="shared" si="33"/>
        <v>0</v>
      </c>
      <c r="V102">
        <f t="shared" si="34"/>
        <v>0</v>
      </c>
      <c r="W102">
        <f t="shared" si="35"/>
        <v>0</v>
      </c>
      <c r="X102">
        <f t="shared" si="36"/>
        <v>0</v>
      </c>
      <c r="Y102">
        <f t="shared" si="37"/>
        <v>0</v>
      </c>
      <c r="AA102">
        <v>0</v>
      </c>
      <c r="AB102">
        <f t="shared" si="38"/>
        <v>0</v>
      </c>
      <c r="AC102">
        <f t="shared" si="55"/>
        <v>0</v>
      </c>
      <c r="AD102">
        <f t="shared" si="56"/>
        <v>0</v>
      </c>
      <c r="AE102">
        <f t="shared" si="57"/>
        <v>0</v>
      </c>
      <c r="AF102">
        <f t="shared" si="58"/>
        <v>0</v>
      </c>
      <c r="AG102">
        <f t="shared" si="59"/>
        <v>0</v>
      </c>
      <c r="AH102">
        <f t="shared" si="60"/>
        <v>0</v>
      </c>
      <c r="AI102">
        <f t="shared" si="61"/>
        <v>0</v>
      </c>
      <c r="AJ102">
        <f t="shared" si="62"/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H102">
        <v>3</v>
      </c>
      <c r="BI102">
        <v>1</v>
      </c>
      <c r="BJ102" t="s">
        <v>149</v>
      </c>
      <c r="BM102">
        <v>1100</v>
      </c>
      <c r="BN102">
        <v>0</v>
      </c>
      <c r="BO102" t="s">
        <v>165</v>
      </c>
      <c r="BP102">
        <v>1</v>
      </c>
      <c r="BQ102">
        <v>8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Z102">
        <v>0</v>
      </c>
      <c r="CA102">
        <v>0</v>
      </c>
      <c r="CF102">
        <v>0</v>
      </c>
      <c r="CG102">
        <v>0</v>
      </c>
      <c r="CM102">
        <v>0</v>
      </c>
      <c r="CO102">
        <v>0</v>
      </c>
      <c r="CP102">
        <f t="shared" si="41"/>
        <v>0</v>
      </c>
      <c r="CQ102">
        <f t="shared" si="42"/>
        <v>0</v>
      </c>
      <c r="CR102">
        <f t="shared" si="43"/>
        <v>0</v>
      </c>
      <c r="CS102">
        <f t="shared" si="44"/>
        <v>0</v>
      </c>
      <c r="CT102">
        <f t="shared" si="45"/>
        <v>0</v>
      </c>
      <c r="CU102">
        <f t="shared" si="46"/>
        <v>0</v>
      </c>
      <c r="CV102">
        <f t="shared" si="47"/>
        <v>0</v>
      </c>
      <c r="CW102">
        <f t="shared" si="48"/>
        <v>0</v>
      </c>
      <c r="CX102">
        <f t="shared" si="49"/>
        <v>0</v>
      </c>
      <c r="CY102">
        <f t="shared" si="50"/>
        <v>0</v>
      </c>
      <c r="CZ102">
        <f t="shared" si="51"/>
        <v>0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1010</v>
      </c>
      <c r="DV102" t="s">
        <v>21</v>
      </c>
      <c r="DW102" t="s">
        <v>21</v>
      </c>
      <c r="DX102">
        <v>1</v>
      </c>
      <c r="EE102">
        <v>23391417</v>
      </c>
      <c r="EF102">
        <v>8</v>
      </c>
      <c r="EG102" t="s">
        <v>155</v>
      </c>
      <c r="EH102">
        <v>0</v>
      </c>
      <c r="EJ102">
        <v>1</v>
      </c>
      <c r="EK102">
        <v>1100</v>
      </c>
      <c r="EL102" t="s">
        <v>156</v>
      </c>
      <c r="EM102" t="s">
        <v>157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Z102">
        <v>0</v>
      </c>
      <c r="FQ102">
        <v>0</v>
      </c>
      <c r="FR102">
        <f t="shared" si="52"/>
        <v>0</v>
      </c>
      <c r="FS102">
        <v>0</v>
      </c>
      <c r="FV102" t="s">
        <v>27</v>
      </c>
      <c r="FW102" t="s">
        <v>28</v>
      </c>
      <c r="FX102">
        <v>0</v>
      </c>
      <c r="FY102">
        <v>0</v>
      </c>
    </row>
    <row r="103" spans="1:181" ht="12.75">
      <c r="A103">
        <v>18</v>
      </c>
      <c r="B103">
        <v>1</v>
      </c>
      <c r="C103">
        <v>80</v>
      </c>
      <c r="E103" t="s">
        <v>196</v>
      </c>
      <c r="F103" t="s">
        <v>197</v>
      </c>
      <c r="G103" t="s">
        <v>198</v>
      </c>
      <c r="H103" t="s">
        <v>170</v>
      </c>
      <c r="I103">
        <f>I97*J103</f>
        <v>0</v>
      </c>
      <c r="J103">
        <v>0</v>
      </c>
      <c r="O103">
        <f t="shared" si="27"/>
        <v>0</v>
      </c>
      <c r="P103">
        <f t="shared" si="28"/>
        <v>0</v>
      </c>
      <c r="Q103">
        <f t="shared" si="29"/>
        <v>0</v>
      </c>
      <c r="R103">
        <f t="shared" si="30"/>
        <v>0</v>
      </c>
      <c r="S103">
        <f t="shared" si="31"/>
        <v>0</v>
      </c>
      <c r="T103">
        <f t="shared" si="32"/>
        <v>0</v>
      </c>
      <c r="U103">
        <f t="shared" si="33"/>
        <v>0</v>
      </c>
      <c r="V103">
        <f t="shared" si="34"/>
        <v>0</v>
      </c>
      <c r="W103">
        <f t="shared" si="35"/>
        <v>0</v>
      </c>
      <c r="X103">
        <f t="shared" si="36"/>
        <v>0</v>
      </c>
      <c r="Y103">
        <f t="shared" si="37"/>
        <v>0</v>
      </c>
      <c r="AA103">
        <v>0</v>
      </c>
      <c r="AB103">
        <f t="shared" si="38"/>
        <v>0</v>
      </c>
      <c r="AC103">
        <f t="shared" si="55"/>
        <v>0</v>
      </c>
      <c r="AD103">
        <f t="shared" si="56"/>
        <v>0</v>
      </c>
      <c r="AE103">
        <f t="shared" si="57"/>
        <v>0</v>
      </c>
      <c r="AF103">
        <f t="shared" si="58"/>
        <v>0</v>
      </c>
      <c r="AG103">
        <f t="shared" si="59"/>
        <v>0</v>
      </c>
      <c r="AH103">
        <f t="shared" si="60"/>
        <v>0</v>
      </c>
      <c r="AI103">
        <f t="shared" si="61"/>
        <v>0</v>
      </c>
      <c r="AJ103">
        <f t="shared" si="62"/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H103">
        <v>3</v>
      </c>
      <c r="BI103">
        <v>1</v>
      </c>
      <c r="BJ103" t="s">
        <v>149</v>
      </c>
      <c r="BM103">
        <v>1100</v>
      </c>
      <c r="BN103">
        <v>0</v>
      </c>
      <c r="BO103" t="s">
        <v>197</v>
      </c>
      <c r="BP103">
        <v>1</v>
      </c>
      <c r="BQ103">
        <v>8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0</v>
      </c>
      <c r="CA103">
        <v>0</v>
      </c>
      <c r="CF103">
        <v>0</v>
      </c>
      <c r="CG103">
        <v>0</v>
      </c>
      <c r="CM103">
        <v>0</v>
      </c>
      <c r="CO103">
        <v>0</v>
      </c>
      <c r="CP103">
        <f t="shared" si="41"/>
        <v>0</v>
      </c>
      <c r="CQ103">
        <f t="shared" si="42"/>
        <v>0</v>
      </c>
      <c r="CR103">
        <f t="shared" si="43"/>
        <v>0</v>
      </c>
      <c r="CS103">
        <f t="shared" si="44"/>
        <v>0</v>
      </c>
      <c r="CT103">
        <f t="shared" si="45"/>
        <v>0</v>
      </c>
      <c r="CU103">
        <f t="shared" si="46"/>
        <v>0</v>
      </c>
      <c r="CV103">
        <f t="shared" si="47"/>
        <v>0</v>
      </c>
      <c r="CW103">
        <f t="shared" si="48"/>
        <v>0</v>
      </c>
      <c r="CX103">
        <f t="shared" si="49"/>
        <v>0</v>
      </c>
      <c r="CY103">
        <f t="shared" si="50"/>
        <v>0</v>
      </c>
      <c r="CZ103">
        <f t="shared" si="51"/>
        <v>0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1009</v>
      </c>
      <c r="DV103" t="s">
        <v>170</v>
      </c>
      <c r="DW103" t="s">
        <v>170</v>
      </c>
      <c r="DX103">
        <v>1</v>
      </c>
      <c r="EE103">
        <v>23391417</v>
      </c>
      <c r="EF103">
        <v>8</v>
      </c>
      <c r="EG103" t="s">
        <v>155</v>
      </c>
      <c r="EH103">
        <v>0</v>
      </c>
      <c r="EJ103">
        <v>1</v>
      </c>
      <c r="EK103">
        <v>1100</v>
      </c>
      <c r="EL103" t="s">
        <v>156</v>
      </c>
      <c r="EM103" t="s">
        <v>157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0</v>
      </c>
      <c r="FQ103">
        <v>0</v>
      </c>
      <c r="FR103">
        <f t="shared" si="52"/>
        <v>0</v>
      </c>
      <c r="FS103">
        <v>0</v>
      </c>
      <c r="FV103" t="s">
        <v>27</v>
      </c>
      <c r="FW103" t="s">
        <v>28</v>
      </c>
      <c r="FX103">
        <v>0</v>
      </c>
      <c r="FY103">
        <v>0</v>
      </c>
    </row>
    <row r="104" spans="1:181" ht="12.75">
      <c r="A104">
        <v>18</v>
      </c>
      <c r="B104">
        <v>1</v>
      </c>
      <c r="C104">
        <v>81</v>
      </c>
      <c r="E104" t="s">
        <v>199</v>
      </c>
      <c r="F104" t="s">
        <v>168</v>
      </c>
      <c r="G104" t="s">
        <v>169</v>
      </c>
      <c r="H104" t="s">
        <v>170</v>
      </c>
      <c r="I104">
        <f>I97*J104</f>
        <v>0</v>
      </c>
      <c r="J104">
        <v>0</v>
      </c>
      <c r="O104">
        <f t="shared" si="27"/>
        <v>0</v>
      </c>
      <c r="P104">
        <f t="shared" si="28"/>
        <v>0</v>
      </c>
      <c r="Q104">
        <f t="shared" si="29"/>
        <v>0</v>
      </c>
      <c r="R104">
        <f t="shared" si="30"/>
        <v>0</v>
      </c>
      <c r="S104">
        <f t="shared" si="31"/>
        <v>0</v>
      </c>
      <c r="T104">
        <f t="shared" si="32"/>
        <v>0</v>
      </c>
      <c r="U104">
        <f t="shared" si="33"/>
        <v>0</v>
      </c>
      <c r="V104">
        <f t="shared" si="34"/>
        <v>0</v>
      </c>
      <c r="W104">
        <f t="shared" si="35"/>
        <v>0</v>
      </c>
      <c r="X104">
        <f t="shared" si="36"/>
        <v>0</v>
      </c>
      <c r="Y104">
        <f t="shared" si="37"/>
        <v>0</v>
      </c>
      <c r="AA104">
        <v>0</v>
      </c>
      <c r="AB104">
        <f t="shared" si="38"/>
        <v>0</v>
      </c>
      <c r="AC104">
        <f t="shared" si="55"/>
        <v>0</v>
      </c>
      <c r="AD104">
        <f t="shared" si="56"/>
        <v>0</v>
      </c>
      <c r="AE104">
        <f t="shared" si="57"/>
        <v>0</v>
      </c>
      <c r="AF104">
        <f t="shared" si="58"/>
        <v>0</v>
      </c>
      <c r="AG104">
        <f t="shared" si="59"/>
        <v>0</v>
      </c>
      <c r="AH104">
        <f t="shared" si="60"/>
        <v>0</v>
      </c>
      <c r="AI104">
        <f t="shared" si="61"/>
        <v>0</v>
      </c>
      <c r="AJ104">
        <f t="shared" si="62"/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H104">
        <v>3</v>
      </c>
      <c r="BI104">
        <v>1</v>
      </c>
      <c r="BJ104" t="s">
        <v>149</v>
      </c>
      <c r="BM104">
        <v>1100</v>
      </c>
      <c r="BN104">
        <v>0</v>
      </c>
      <c r="BO104" t="s">
        <v>168</v>
      </c>
      <c r="BP104">
        <v>1</v>
      </c>
      <c r="BQ104">
        <v>8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Z104">
        <v>0</v>
      </c>
      <c r="CA104">
        <v>0</v>
      </c>
      <c r="CF104">
        <v>0</v>
      </c>
      <c r="CG104">
        <v>0</v>
      </c>
      <c r="CM104">
        <v>0</v>
      </c>
      <c r="CO104">
        <v>0</v>
      </c>
      <c r="CP104">
        <f t="shared" si="41"/>
        <v>0</v>
      </c>
      <c r="CQ104">
        <f t="shared" si="42"/>
        <v>0</v>
      </c>
      <c r="CR104">
        <f t="shared" si="43"/>
        <v>0</v>
      </c>
      <c r="CS104">
        <f t="shared" si="44"/>
        <v>0</v>
      </c>
      <c r="CT104">
        <f t="shared" si="45"/>
        <v>0</v>
      </c>
      <c r="CU104">
        <f t="shared" si="46"/>
        <v>0</v>
      </c>
      <c r="CV104">
        <f t="shared" si="47"/>
        <v>0</v>
      </c>
      <c r="CW104">
        <f t="shared" si="48"/>
        <v>0</v>
      </c>
      <c r="CX104">
        <f t="shared" si="49"/>
        <v>0</v>
      </c>
      <c r="CY104">
        <f t="shared" si="50"/>
        <v>0</v>
      </c>
      <c r="CZ104">
        <f t="shared" si="51"/>
        <v>0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1009</v>
      </c>
      <c r="DV104" t="s">
        <v>170</v>
      </c>
      <c r="DW104" t="s">
        <v>170</v>
      </c>
      <c r="DX104">
        <v>1</v>
      </c>
      <c r="EE104">
        <v>23391417</v>
      </c>
      <c r="EF104">
        <v>8</v>
      </c>
      <c r="EG104" t="s">
        <v>155</v>
      </c>
      <c r="EH104">
        <v>0</v>
      </c>
      <c r="EJ104">
        <v>1</v>
      </c>
      <c r="EK104">
        <v>1100</v>
      </c>
      <c r="EL104" t="s">
        <v>156</v>
      </c>
      <c r="EM104" t="s">
        <v>157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Z104">
        <v>0</v>
      </c>
      <c r="FQ104">
        <v>0</v>
      </c>
      <c r="FR104">
        <f t="shared" si="52"/>
        <v>0</v>
      </c>
      <c r="FS104">
        <v>0</v>
      </c>
      <c r="FV104" t="s">
        <v>27</v>
      </c>
      <c r="FW104" t="s">
        <v>28</v>
      </c>
      <c r="FX104">
        <v>0</v>
      </c>
      <c r="FY104">
        <v>0</v>
      </c>
    </row>
    <row r="105" spans="1:181" ht="12.75">
      <c r="A105">
        <v>18</v>
      </c>
      <c r="B105">
        <v>1</v>
      </c>
      <c r="C105">
        <v>82</v>
      </c>
      <c r="E105" t="s">
        <v>200</v>
      </c>
      <c r="F105" t="s">
        <v>172</v>
      </c>
      <c r="G105" t="s">
        <v>173</v>
      </c>
      <c r="H105" t="s">
        <v>40</v>
      </c>
      <c r="I105">
        <f>I97*J105</f>
        <v>0</v>
      </c>
      <c r="J105">
        <v>0</v>
      </c>
      <c r="O105">
        <f t="shared" si="27"/>
        <v>0</v>
      </c>
      <c r="P105">
        <f t="shared" si="28"/>
        <v>0</v>
      </c>
      <c r="Q105">
        <f t="shared" si="29"/>
        <v>0</v>
      </c>
      <c r="R105">
        <f t="shared" si="30"/>
        <v>0</v>
      </c>
      <c r="S105">
        <f t="shared" si="31"/>
        <v>0</v>
      </c>
      <c r="T105">
        <f t="shared" si="32"/>
        <v>0</v>
      </c>
      <c r="U105">
        <f t="shared" si="33"/>
        <v>0</v>
      </c>
      <c r="V105">
        <f t="shared" si="34"/>
        <v>0</v>
      </c>
      <c r="W105">
        <f t="shared" si="35"/>
        <v>0</v>
      </c>
      <c r="X105">
        <f t="shared" si="36"/>
        <v>0</v>
      </c>
      <c r="Y105">
        <f t="shared" si="37"/>
        <v>0</v>
      </c>
      <c r="AA105">
        <v>0</v>
      </c>
      <c r="AB105">
        <f t="shared" si="38"/>
        <v>0</v>
      </c>
      <c r="AC105">
        <f t="shared" si="55"/>
        <v>0</v>
      </c>
      <c r="AD105">
        <f t="shared" si="56"/>
        <v>0</v>
      </c>
      <c r="AE105">
        <f t="shared" si="57"/>
        <v>0</v>
      </c>
      <c r="AF105">
        <f t="shared" si="58"/>
        <v>0</v>
      </c>
      <c r="AG105">
        <f t="shared" si="59"/>
        <v>0</v>
      </c>
      <c r="AH105">
        <f t="shared" si="60"/>
        <v>0</v>
      </c>
      <c r="AI105">
        <f t="shared" si="61"/>
        <v>0</v>
      </c>
      <c r="AJ105">
        <f t="shared" si="62"/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H105">
        <v>3</v>
      </c>
      <c r="BI105">
        <v>1</v>
      </c>
      <c r="BJ105" t="s">
        <v>149</v>
      </c>
      <c r="BM105">
        <v>1100</v>
      </c>
      <c r="BN105">
        <v>0</v>
      </c>
      <c r="BO105" t="s">
        <v>172</v>
      </c>
      <c r="BP105">
        <v>1</v>
      </c>
      <c r="BQ105">
        <v>8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0</v>
      </c>
      <c r="CA105">
        <v>0</v>
      </c>
      <c r="CF105">
        <v>0</v>
      </c>
      <c r="CG105">
        <v>0</v>
      </c>
      <c r="CM105">
        <v>0</v>
      </c>
      <c r="CO105">
        <v>0</v>
      </c>
      <c r="CP105">
        <f t="shared" si="41"/>
        <v>0</v>
      </c>
      <c r="CQ105">
        <f t="shared" si="42"/>
        <v>0</v>
      </c>
      <c r="CR105">
        <f t="shared" si="43"/>
        <v>0</v>
      </c>
      <c r="CS105">
        <f t="shared" si="44"/>
        <v>0</v>
      </c>
      <c r="CT105">
        <f t="shared" si="45"/>
        <v>0</v>
      </c>
      <c r="CU105">
        <f t="shared" si="46"/>
        <v>0</v>
      </c>
      <c r="CV105">
        <f t="shared" si="47"/>
        <v>0</v>
      </c>
      <c r="CW105">
        <f t="shared" si="48"/>
        <v>0</v>
      </c>
      <c r="CX105">
        <f t="shared" si="49"/>
        <v>0</v>
      </c>
      <c r="CY105">
        <f t="shared" si="50"/>
        <v>0</v>
      </c>
      <c r="CZ105">
        <f t="shared" si="51"/>
        <v>0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1009</v>
      </c>
      <c r="DV105" t="s">
        <v>40</v>
      </c>
      <c r="DW105" t="s">
        <v>40</v>
      </c>
      <c r="DX105">
        <v>1000</v>
      </c>
      <c r="EE105">
        <v>23391417</v>
      </c>
      <c r="EF105">
        <v>8</v>
      </c>
      <c r="EG105" t="s">
        <v>155</v>
      </c>
      <c r="EH105">
        <v>0</v>
      </c>
      <c r="EJ105">
        <v>1</v>
      </c>
      <c r="EK105">
        <v>1100</v>
      </c>
      <c r="EL105" t="s">
        <v>156</v>
      </c>
      <c r="EM105" t="s">
        <v>157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0</v>
      </c>
      <c r="FQ105">
        <v>0</v>
      </c>
      <c r="FR105">
        <f t="shared" si="52"/>
        <v>0</v>
      </c>
      <c r="FS105">
        <v>0</v>
      </c>
      <c r="FV105" t="s">
        <v>27</v>
      </c>
      <c r="FW105" t="s">
        <v>28</v>
      </c>
      <c r="FX105">
        <v>0</v>
      </c>
      <c r="FY105">
        <v>0</v>
      </c>
    </row>
    <row r="106" spans="1:181" ht="12.75">
      <c r="A106">
        <v>18</v>
      </c>
      <c r="B106">
        <v>1</v>
      </c>
      <c r="C106">
        <v>83</v>
      </c>
      <c r="E106" t="s">
        <v>201</v>
      </c>
      <c r="F106" t="s">
        <v>175</v>
      </c>
      <c r="G106" t="s">
        <v>176</v>
      </c>
      <c r="H106" t="s">
        <v>21</v>
      </c>
      <c r="I106">
        <f>I97*J106</f>
        <v>0</v>
      </c>
      <c r="J106">
        <v>0</v>
      </c>
      <c r="O106">
        <f t="shared" si="27"/>
        <v>0</v>
      </c>
      <c r="P106">
        <f t="shared" si="28"/>
        <v>0</v>
      </c>
      <c r="Q106">
        <f t="shared" si="29"/>
        <v>0</v>
      </c>
      <c r="R106">
        <f t="shared" si="30"/>
        <v>0</v>
      </c>
      <c r="S106">
        <f t="shared" si="31"/>
        <v>0</v>
      </c>
      <c r="T106">
        <f t="shared" si="32"/>
        <v>0</v>
      </c>
      <c r="U106">
        <f t="shared" si="33"/>
        <v>0</v>
      </c>
      <c r="V106">
        <f t="shared" si="34"/>
        <v>0</v>
      </c>
      <c r="W106">
        <f t="shared" si="35"/>
        <v>0</v>
      </c>
      <c r="X106">
        <f t="shared" si="36"/>
        <v>0</v>
      </c>
      <c r="Y106">
        <f t="shared" si="37"/>
        <v>0</v>
      </c>
      <c r="AA106">
        <v>0</v>
      </c>
      <c r="AB106">
        <f t="shared" si="38"/>
        <v>3298.32</v>
      </c>
      <c r="AC106">
        <f t="shared" si="55"/>
        <v>3298.32</v>
      </c>
      <c r="AD106">
        <f t="shared" si="56"/>
        <v>0</v>
      </c>
      <c r="AE106">
        <f t="shared" si="57"/>
        <v>0</v>
      </c>
      <c r="AF106">
        <f t="shared" si="58"/>
        <v>0</v>
      </c>
      <c r="AG106">
        <f t="shared" si="59"/>
        <v>0</v>
      </c>
      <c r="AH106">
        <f t="shared" si="60"/>
        <v>0</v>
      </c>
      <c r="AI106">
        <f t="shared" si="61"/>
        <v>0</v>
      </c>
      <c r="AJ106">
        <f t="shared" si="62"/>
        <v>0</v>
      </c>
      <c r="AK106">
        <v>3298.32</v>
      </c>
      <c r="AL106">
        <v>3298.32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H106">
        <v>3</v>
      </c>
      <c r="BI106">
        <v>4</v>
      </c>
      <c r="BJ106" t="s">
        <v>149</v>
      </c>
      <c r="BM106">
        <v>0</v>
      </c>
      <c r="BN106">
        <v>0</v>
      </c>
      <c r="BP106">
        <v>0</v>
      </c>
      <c r="BQ106">
        <v>1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Z106">
        <v>0</v>
      </c>
      <c r="CA106">
        <v>0</v>
      </c>
      <c r="CF106">
        <v>0</v>
      </c>
      <c r="CG106">
        <v>0</v>
      </c>
      <c r="CM106">
        <v>0</v>
      </c>
      <c r="CO106">
        <v>0</v>
      </c>
      <c r="CP106">
        <f t="shared" si="41"/>
        <v>0</v>
      </c>
      <c r="CQ106">
        <f t="shared" si="42"/>
        <v>3298.32</v>
      </c>
      <c r="CR106">
        <f t="shared" si="43"/>
        <v>0</v>
      </c>
      <c r="CS106">
        <f t="shared" si="44"/>
        <v>0</v>
      </c>
      <c r="CT106">
        <f t="shared" si="45"/>
        <v>0</v>
      </c>
      <c r="CU106">
        <f t="shared" si="46"/>
        <v>0</v>
      </c>
      <c r="CV106">
        <f t="shared" si="47"/>
        <v>0</v>
      </c>
      <c r="CW106">
        <f t="shared" si="48"/>
        <v>0</v>
      </c>
      <c r="CX106">
        <f t="shared" si="49"/>
        <v>0</v>
      </c>
      <c r="CY106">
        <f t="shared" si="50"/>
        <v>0</v>
      </c>
      <c r="CZ106">
        <f t="shared" si="51"/>
        <v>0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1010</v>
      </c>
      <c r="DV106" t="s">
        <v>21</v>
      </c>
      <c r="DW106" t="s">
        <v>21</v>
      </c>
      <c r="DX106">
        <v>1</v>
      </c>
      <c r="EE106">
        <v>23391178</v>
      </c>
      <c r="EF106">
        <v>1</v>
      </c>
      <c r="EG106" t="s">
        <v>150</v>
      </c>
      <c r="EH106">
        <v>0</v>
      </c>
      <c r="EJ106">
        <v>4</v>
      </c>
      <c r="EK106">
        <v>0</v>
      </c>
      <c r="EL106" t="s">
        <v>150</v>
      </c>
      <c r="EM106" t="s">
        <v>151</v>
      </c>
      <c r="EQ106">
        <v>0</v>
      </c>
      <c r="ER106">
        <v>3298.32</v>
      </c>
      <c r="ES106">
        <v>3298.32</v>
      </c>
      <c r="ET106">
        <v>0</v>
      </c>
      <c r="EU106">
        <v>0</v>
      </c>
      <c r="EV106">
        <v>0</v>
      </c>
      <c r="EW106">
        <v>0</v>
      </c>
      <c r="EX106">
        <v>0</v>
      </c>
      <c r="EZ106">
        <v>0</v>
      </c>
      <c r="FQ106">
        <v>0</v>
      </c>
      <c r="FR106">
        <f t="shared" si="52"/>
        <v>0</v>
      </c>
      <c r="FS106">
        <v>0</v>
      </c>
      <c r="FV106" t="s">
        <v>27</v>
      </c>
      <c r="FW106" t="s">
        <v>28</v>
      </c>
      <c r="FX106">
        <v>0</v>
      </c>
      <c r="FY106">
        <v>0</v>
      </c>
    </row>
    <row r="107" spans="1:181" ht="12.75">
      <c r="A107">
        <v>17</v>
      </c>
      <c r="B107">
        <v>1</v>
      </c>
      <c r="C107">
        <f>ROW(SmtRes!A85)</f>
        <v>85</v>
      </c>
      <c r="D107">
        <f>ROW(EtalonRes!A85)</f>
        <v>85</v>
      </c>
      <c r="E107" t="s">
        <v>202</v>
      </c>
      <c r="F107" t="s">
        <v>203</v>
      </c>
      <c r="G107" t="s">
        <v>204</v>
      </c>
      <c r="H107" t="s">
        <v>40</v>
      </c>
      <c r="I107">
        <v>0.42</v>
      </c>
      <c r="J107">
        <v>0</v>
      </c>
      <c r="O107">
        <f t="shared" si="27"/>
        <v>19.2</v>
      </c>
      <c r="P107">
        <f t="shared" si="28"/>
        <v>0</v>
      </c>
      <c r="Q107">
        <f t="shared" si="29"/>
        <v>0</v>
      </c>
      <c r="R107">
        <f t="shared" si="30"/>
        <v>0</v>
      </c>
      <c r="S107">
        <f t="shared" si="31"/>
        <v>19.2</v>
      </c>
      <c r="T107">
        <f t="shared" si="32"/>
        <v>0</v>
      </c>
      <c r="U107">
        <f t="shared" si="33"/>
        <v>2.1672</v>
      </c>
      <c r="V107">
        <f t="shared" si="34"/>
        <v>0</v>
      </c>
      <c r="W107">
        <f t="shared" si="35"/>
        <v>0</v>
      </c>
      <c r="X107">
        <f t="shared" si="36"/>
        <v>17.09</v>
      </c>
      <c r="Y107">
        <f t="shared" si="37"/>
        <v>9.22</v>
      </c>
      <c r="AA107">
        <v>0</v>
      </c>
      <c r="AB107">
        <f t="shared" si="38"/>
        <v>45.72</v>
      </c>
      <c r="AC107">
        <f aca="true" t="shared" si="63" ref="AC107:AF108">(ES107)</f>
        <v>0</v>
      </c>
      <c r="AD107">
        <f t="shared" si="63"/>
        <v>0</v>
      </c>
      <c r="AE107">
        <f t="shared" si="63"/>
        <v>0</v>
      </c>
      <c r="AF107">
        <f t="shared" si="63"/>
        <v>45.72</v>
      </c>
      <c r="AG107">
        <f>(AP107)</f>
        <v>0</v>
      </c>
      <c r="AH107">
        <f>(EW107)</f>
        <v>5.16</v>
      </c>
      <c r="AI107">
        <f>(EX107)</f>
        <v>0</v>
      </c>
      <c r="AJ107">
        <f>(AS107)</f>
        <v>0</v>
      </c>
      <c r="AK107">
        <v>45.72</v>
      </c>
      <c r="AL107">
        <v>0</v>
      </c>
      <c r="AM107">
        <v>0</v>
      </c>
      <c r="AN107">
        <v>0</v>
      </c>
      <c r="AO107">
        <v>45.72</v>
      </c>
      <c r="AP107">
        <v>0</v>
      </c>
      <c r="AQ107">
        <v>5.16</v>
      </c>
      <c r="AR107">
        <v>0</v>
      </c>
      <c r="AS107">
        <v>0</v>
      </c>
      <c r="AT107">
        <v>89</v>
      </c>
      <c r="AU107">
        <v>48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H107">
        <v>0</v>
      </c>
      <c r="BI107">
        <v>1</v>
      </c>
      <c r="BJ107" t="s">
        <v>205</v>
      </c>
      <c r="BM107">
        <v>33001</v>
      </c>
      <c r="BN107">
        <v>0</v>
      </c>
      <c r="BO107" t="s">
        <v>203</v>
      </c>
      <c r="BP107">
        <v>1</v>
      </c>
      <c r="BQ107">
        <v>2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105</v>
      </c>
      <c r="CA107">
        <v>60</v>
      </c>
      <c r="CF107">
        <v>0</v>
      </c>
      <c r="CG107">
        <v>0</v>
      </c>
      <c r="CM107">
        <v>0</v>
      </c>
      <c r="CO107">
        <v>0</v>
      </c>
      <c r="CP107">
        <f t="shared" si="41"/>
        <v>19.2</v>
      </c>
      <c r="CQ107">
        <f t="shared" si="42"/>
        <v>0</v>
      </c>
      <c r="CR107">
        <f t="shared" si="43"/>
        <v>0</v>
      </c>
      <c r="CS107">
        <f t="shared" si="44"/>
        <v>0</v>
      </c>
      <c r="CT107">
        <f t="shared" si="45"/>
        <v>45.72</v>
      </c>
      <c r="CU107">
        <f t="shared" si="46"/>
        <v>0</v>
      </c>
      <c r="CV107">
        <f t="shared" si="47"/>
        <v>5.16</v>
      </c>
      <c r="CW107">
        <f t="shared" si="48"/>
        <v>0</v>
      </c>
      <c r="CX107">
        <f t="shared" si="49"/>
        <v>0</v>
      </c>
      <c r="CY107">
        <f t="shared" si="50"/>
        <v>17.088</v>
      </c>
      <c r="CZ107">
        <f t="shared" si="51"/>
        <v>9.216</v>
      </c>
      <c r="DN107">
        <v>0</v>
      </c>
      <c r="DO107">
        <v>0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1009</v>
      </c>
      <c r="DV107" t="s">
        <v>40</v>
      </c>
      <c r="DW107" t="s">
        <v>206</v>
      </c>
      <c r="DX107">
        <v>1000</v>
      </c>
      <c r="EE107">
        <v>23391292</v>
      </c>
      <c r="EF107">
        <v>2</v>
      </c>
      <c r="EG107" t="s">
        <v>24</v>
      </c>
      <c r="EH107">
        <v>0</v>
      </c>
      <c r="EJ107">
        <v>1</v>
      </c>
      <c r="EK107">
        <v>33001</v>
      </c>
      <c r="EL107" t="s">
        <v>25</v>
      </c>
      <c r="EM107" t="s">
        <v>26</v>
      </c>
      <c r="EQ107">
        <v>0</v>
      </c>
      <c r="ER107">
        <v>45.72</v>
      </c>
      <c r="ES107">
        <v>0</v>
      </c>
      <c r="ET107">
        <v>0</v>
      </c>
      <c r="EU107">
        <v>0</v>
      </c>
      <c r="EV107">
        <v>45.72</v>
      </c>
      <c r="EW107">
        <v>5.16</v>
      </c>
      <c r="EX107">
        <v>0</v>
      </c>
      <c r="EY107">
        <v>0</v>
      </c>
      <c r="EZ107">
        <v>0</v>
      </c>
      <c r="FQ107">
        <v>0</v>
      </c>
      <c r="FR107">
        <f t="shared" si="52"/>
        <v>0</v>
      </c>
      <c r="FS107">
        <v>0</v>
      </c>
      <c r="FV107" t="s">
        <v>27</v>
      </c>
      <c r="FW107" t="s">
        <v>28</v>
      </c>
      <c r="FX107">
        <v>105</v>
      </c>
      <c r="FY107">
        <v>60</v>
      </c>
    </row>
    <row r="108" spans="1:181" ht="12.75">
      <c r="A108">
        <v>17</v>
      </c>
      <c r="B108">
        <v>1</v>
      </c>
      <c r="C108">
        <f>ROW(SmtRes!A90)</f>
        <v>90</v>
      </c>
      <c r="D108">
        <f>ROW(EtalonRes!A90)</f>
        <v>90</v>
      </c>
      <c r="E108" t="s">
        <v>207</v>
      </c>
      <c r="F108" t="s">
        <v>208</v>
      </c>
      <c r="G108" t="s">
        <v>209</v>
      </c>
      <c r="H108" t="s">
        <v>210</v>
      </c>
      <c r="I108">
        <v>12.73</v>
      </c>
      <c r="J108">
        <v>0</v>
      </c>
      <c r="O108">
        <f t="shared" si="27"/>
        <v>400.87</v>
      </c>
      <c r="P108">
        <f t="shared" si="28"/>
        <v>13.11</v>
      </c>
      <c r="Q108">
        <f t="shared" si="29"/>
        <v>193.88</v>
      </c>
      <c r="R108">
        <f t="shared" si="30"/>
        <v>0</v>
      </c>
      <c r="S108">
        <f t="shared" si="31"/>
        <v>193.88</v>
      </c>
      <c r="T108">
        <f t="shared" si="32"/>
        <v>0</v>
      </c>
      <c r="U108">
        <f t="shared" si="33"/>
        <v>22.914</v>
      </c>
      <c r="V108">
        <f t="shared" si="34"/>
        <v>0</v>
      </c>
      <c r="W108">
        <f t="shared" si="35"/>
        <v>0</v>
      </c>
      <c r="X108">
        <f t="shared" si="36"/>
        <v>172.55</v>
      </c>
      <c r="Y108">
        <f t="shared" si="37"/>
        <v>93.06</v>
      </c>
      <c r="AA108">
        <v>0</v>
      </c>
      <c r="AB108">
        <f t="shared" si="38"/>
        <v>31.490000000000002</v>
      </c>
      <c r="AC108">
        <f t="shared" si="63"/>
        <v>1.03</v>
      </c>
      <c r="AD108">
        <f t="shared" si="63"/>
        <v>15.23</v>
      </c>
      <c r="AE108">
        <f t="shared" si="63"/>
        <v>0</v>
      </c>
      <c r="AF108">
        <f t="shared" si="63"/>
        <v>15.23</v>
      </c>
      <c r="AG108">
        <f>(AP108)</f>
        <v>0</v>
      </c>
      <c r="AH108">
        <f>(EW108)</f>
        <v>1.8</v>
      </c>
      <c r="AI108">
        <f>(EX108)</f>
        <v>0</v>
      </c>
      <c r="AJ108">
        <f>(AS108)</f>
        <v>0</v>
      </c>
      <c r="AK108">
        <v>31.490000000000002</v>
      </c>
      <c r="AL108">
        <v>1.03</v>
      </c>
      <c r="AM108">
        <v>15.23</v>
      </c>
      <c r="AN108">
        <v>0</v>
      </c>
      <c r="AO108">
        <v>15.23</v>
      </c>
      <c r="AP108">
        <v>0</v>
      </c>
      <c r="AQ108">
        <v>1.8</v>
      </c>
      <c r="AR108">
        <v>0</v>
      </c>
      <c r="AS108">
        <v>0</v>
      </c>
      <c r="AT108">
        <v>89</v>
      </c>
      <c r="AU108">
        <v>48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H108">
        <v>0</v>
      </c>
      <c r="BI108">
        <v>1</v>
      </c>
      <c r="BJ108" t="s">
        <v>211</v>
      </c>
      <c r="BM108">
        <v>33001</v>
      </c>
      <c r="BN108">
        <v>0</v>
      </c>
      <c r="BO108" t="s">
        <v>208</v>
      </c>
      <c r="BP108">
        <v>1</v>
      </c>
      <c r="BQ108">
        <v>2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105</v>
      </c>
      <c r="CA108">
        <v>60</v>
      </c>
      <c r="CF108">
        <v>0</v>
      </c>
      <c r="CG108">
        <v>0</v>
      </c>
      <c r="CM108">
        <v>0</v>
      </c>
      <c r="CO108">
        <v>0</v>
      </c>
      <c r="CP108">
        <f t="shared" si="41"/>
        <v>400.87</v>
      </c>
      <c r="CQ108">
        <f t="shared" si="42"/>
        <v>1.03</v>
      </c>
      <c r="CR108">
        <f t="shared" si="43"/>
        <v>15.23</v>
      </c>
      <c r="CS108">
        <f t="shared" si="44"/>
        <v>0</v>
      </c>
      <c r="CT108">
        <f t="shared" si="45"/>
        <v>15.23</v>
      </c>
      <c r="CU108">
        <f t="shared" si="46"/>
        <v>0</v>
      </c>
      <c r="CV108">
        <f t="shared" si="47"/>
        <v>1.8</v>
      </c>
      <c r="CW108">
        <f t="shared" si="48"/>
        <v>0</v>
      </c>
      <c r="CX108">
        <f t="shared" si="49"/>
        <v>0</v>
      </c>
      <c r="CY108">
        <f t="shared" si="50"/>
        <v>172.5532</v>
      </c>
      <c r="CZ108">
        <f t="shared" si="51"/>
        <v>93.0624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1003</v>
      </c>
      <c r="DV108" t="s">
        <v>210</v>
      </c>
      <c r="DW108" t="s">
        <v>212</v>
      </c>
      <c r="DX108">
        <v>10</v>
      </c>
      <c r="EE108">
        <v>23391292</v>
      </c>
      <c r="EF108">
        <v>2</v>
      </c>
      <c r="EG108" t="s">
        <v>24</v>
      </c>
      <c r="EH108">
        <v>0</v>
      </c>
      <c r="EJ108">
        <v>1</v>
      </c>
      <c r="EK108">
        <v>33001</v>
      </c>
      <c r="EL108" t="s">
        <v>25</v>
      </c>
      <c r="EM108" t="s">
        <v>26</v>
      </c>
      <c r="EQ108">
        <v>0</v>
      </c>
      <c r="ER108">
        <v>31.49</v>
      </c>
      <c r="ES108">
        <v>1.03</v>
      </c>
      <c r="ET108">
        <v>15.23</v>
      </c>
      <c r="EU108">
        <v>0</v>
      </c>
      <c r="EV108">
        <v>15.23</v>
      </c>
      <c r="EW108">
        <v>1.8</v>
      </c>
      <c r="EX108">
        <v>0</v>
      </c>
      <c r="EY108">
        <v>0</v>
      </c>
      <c r="EZ108">
        <v>0</v>
      </c>
      <c r="FQ108">
        <v>0</v>
      </c>
      <c r="FR108">
        <f t="shared" si="52"/>
        <v>0</v>
      </c>
      <c r="FS108">
        <v>0</v>
      </c>
      <c r="FV108" t="s">
        <v>27</v>
      </c>
      <c r="FW108" t="s">
        <v>28</v>
      </c>
      <c r="FX108">
        <v>105</v>
      </c>
      <c r="FY108">
        <v>60</v>
      </c>
    </row>
    <row r="109" spans="1:181" ht="12.75">
      <c r="A109">
        <v>18</v>
      </c>
      <c r="B109">
        <v>1</v>
      </c>
      <c r="C109">
        <v>90</v>
      </c>
      <c r="E109" t="s">
        <v>213</v>
      </c>
      <c r="F109" t="s">
        <v>153</v>
      </c>
      <c r="G109" t="s">
        <v>154</v>
      </c>
      <c r="H109" t="s">
        <v>40</v>
      </c>
      <c r="I109">
        <f>I108*J109</f>
        <v>0</v>
      </c>
      <c r="J109">
        <v>0</v>
      </c>
      <c r="O109">
        <f aca="true" t="shared" si="64" ref="O109:O140">ROUND(CP109,2)</f>
        <v>0</v>
      </c>
      <c r="P109">
        <f aca="true" t="shared" si="65" ref="P109:P140">ROUND(CQ109*I109,2)</f>
        <v>0</v>
      </c>
      <c r="Q109">
        <f aca="true" t="shared" si="66" ref="Q109:Q140">ROUND(CR109*I109,2)</f>
        <v>0</v>
      </c>
      <c r="R109">
        <f aca="true" t="shared" si="67" ref="R109:R140">ROUND(CS109*I109,2)</f>
        <v>0</v>
      </c>
      <c r="S109">
        <f aca="true" t="shared" si="68" ref="S109:S140">ROUND(CT109*I109,2)</f>
        <v>0</v>
      </c>
      <c r="T109">
        <f aca="true" t="shared" si="69" ref="T109:T140">ROUND(CU109*I109,2)</f>
        <v>0</v>
      </c>
      <c r="U109">
        <f aca="true" t="shared" si="70" ref="U109:U140">CV109*I109</f>
        <v>0</v>
      </c>
      <c r="V109">
        <f aca="true" t="shared" si="71" ref="V109:V140">CW109*I109</f>
        <v>0</v>
      </c>
      <c r="W109">
        <f aca="true" t="shared" si="72" ref="W109:W140">ROUND(CX109*I109,2)</f>
        <v>0</v>
      </c>
      <c r="X109">
        <f aca="true" t="shared" si="73" ref="X109:X140">ROUND(CY109,2)</f>
        <v>0</v>
      </c>
      <c r="Y109">
        <f aca="true" t="shared" si="74" ref="Y109:Y140">ROUND(CZ109,2)</f>
        <v>0</v>
      </c>
      <c r="AA109">
        <v>0</v>
      </c>
      <c r="AB109">
        <f aca="true" t="shared" si="75" ref="AB109:AB140">(AC109+AD109+AF109)</f>
        <v>0</v>
      </c>
      <c r="AC109">
        <f aca="true" t="shared" si="76" ref="AC109:AJ109">AL109</f>
        <v>0</v>
      </c>
      <c r="AD109">
        <f t="shared" si="76"/>
        <v>0</v>
      </c>
      <c r="AE109">
        <f t="shared" si="76"/>
        <v>0</v>
      </c>
      <c r="AF109">
        <f t="shared" si="76"/>
        <v>0</v>
      </c>
      <c r="AG109">
        <f t="shared" si="76"/>
        <v>0</v>
      </c>
      <c r="AH109">
        <f t="shared" si="76"/>
        <v>0</v>
      </c>
      <c r="AI109">
        <f t="shared" si="76"/>
        <v>0</v>
      </c>
      <c r="AJ109">
        <f t="shared" si="76"/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H109">
        <v>3</v>
      </c>
      <c r="BI109">
        <v>1</v>
      </c>
      <c r="BJ109" t="s">
        <v>149</v>
      </c>
      <c r="BM109">
        <v>1100</v>
      </c>
      <c r="BN109">
        <v>0</v>
      </c>
      <c r="BO109" t="s">
        <v>153</v>
      </c>
      <c r="BP109">
        <v>1</v>
      </c>
      <c r="BQ109">
        <v>8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0</v>
      </c>
      <c r="CA109">
        <v>0</v>
      </c>
      <c r="CF109">
        <v>0</v>
      </c>
      <c r="CG109">
        <v>0</v>
      </c>
      <c r="CM109">
        <v>0</v>
      </c>
      <c r="CO109">
        <v>0</v>
      </c>
      <c r="CP109">
        <f aca="true" t="shared" si="77" ref="CP109:CP140">(P109+Q109+S109)</f>
        <v>0</v>
      </c>
      <c r="CQ109">
        <f aca="true" t="shared" si="78" ref="CQ109:CQ140">(AC109)*BC109</f>
        <v>0</v>
      </c>
      <c r="CR109">
        <f aca="true" t="shared" si="79" ref="CR109:CR140">(AD109)*BB109</f>
        <v>0</v>
      </c>
      <c r="CS109">
        <f aca="true" t="shared" si="80" ref="CS109:CS140">(AE109)*BS109</f>
        <v>0</v>
      </c>
      <c r="CT109">
        <f aca="true" t="shared" si="81" ref="CT109:CT140">(AF109)*BA109</f>
        <v>0</v>
      </c>
      <c r="CU109">
        <f aca="true" t="shared" si="82" ref="CU109:CU140">(AG109)*BT109</f>
        <v>0</v>
      </c>
      <c r="CV109">
        <f aca="true" t="shared" si="83" ref="CV109:CV140">(AH109)*BU109</f>
        <v>0</v>
      </c>
      <c r="CW109">
        <f aca="true" t="shared" si="84" ref="CW109:CW140">(AI109)*BV109</f>
        <v>0</v>
      </c>
      <c r="CX109">
        <f aca="true" t="shared" si="85" ref="CX109:CX140">(AJ109)*BW109</f>
        <v>0</v>
      </c>
      <c r="CY109">
        <f aca="true" t="shared" si="86" ref="CY109:CY140">((S109+R109)*(ROUND((FX109*IF(1,(IF(0,0.94,0.85)*IF(0,0.85,1)),1)),IF(1,0,2))/100))</f>
        <v>0</v>
      </c>
      <c r="CZ109">
        <f aca="true" t="shared" si="87" ref="CZ109:CZ140">((S109+R109)*(ROUND((FY109*IF(1,0.8,1)),IF(1,0,2))/100))</f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1009</v>
      </c>
      <c r="DV109" t="s">
        <v>40</v>
      </c>
      <c r="DW109" t="s">
        <v>40</v>
      </c>
      <c r="DX109">
        <v>1000</v>
      </c>
      <c r="EE109">
        <v>23391417</v>
      </c>
      <c r="EF109">
        <v>8</v>
      </c>
      <c r="EG109" t="s">
        <v>155</v>
      </c>
      <c r="EH109">
        <v>0</v>
      </c>
      <c r="EJ109">
        <v>1</v>
      </c>
      <c r="EK109">
        <v>1100</v>
      </c>
      <c r="EL109" t="s">
        <v>156</v>
      </c>
      <c r="EM109" t="s">
        <v>157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0</v>
      </c>
      <c r="FQ109">
        <v>0</v>
      </c>
      <c r="FR109">
        <f aca="true" t="shared" si="88" ref="FR109:FR140">ROUND(IF(AND(AA109=0,BI109=3),P109,0),2)</f>
        <v>0</v>
      </c>
      <c r="FS109">
        <v>0</v>
      </c>
      <c r="FV109" t="s">
        <v>27</v>
      </c>
      <c r="FW109" t="s">
        <v>28</v>
      </c>
      <c r="FX109">
        <v>0</v>
      </c>
      <c r="FY109">
        <v>0</v>
      </c>
    </row>
    <row r="110" spans="1:181" ht="12.75">
      <c r="A110">
        <v>17</v>
      </c>
      <c r="B110">
        <v>1</v>
      </c>
      <c r="C110">
        <f>ROW(SmtRes!A101)</f>
        <v>101</v>
      </c>
      <c r="D110">
        <f>ROW(EtalonRes!A101)</f>
        <v>101</v>
      </c>
      <c r="E110" t="s">
        <v>214</v>
      </c>
      <c r="F110" t="s">
        <v>215</v>
      </c>
      <c r="G110" t="s">
        <v>216</v>
      </c>
      <c r="H110" t="s">
        <v>217</v>
      </c>
      <c r="I110">
        <v>0.78</v>
      </c>
      <c r="J110">
        <v>0</v>
      </c>
      <c r="O110">
        <f t="shared" si="64"/>
        <v>1059.76</v>
      </c>
      <c r="P110">
        <f t="shared" si="65"/>
        <v>380.95</v>
      </c>
      <c r="Q110">
        <f t="shared" si="66"/>
        <v>428.91</v>
      </c>
      <c r="R110">
        <f t="shared" si="67"/>
        <v>51.63</v>
      </c>
      <c r="S110">
        <f t="shared" si="68"/>
        <v>249.9</v>
      </c>
      <c r="T110">
        <f t="shared" si="69"/>
        <v>0</v>
      </c>
      <c r="U110">
        <f t="shared" si="70"/>
        <v>27.222</v>
      </c>
      <c r="V110">
        <f t="shared" si="71"/>
        <v>4.367999999999999</v>
      </c>
      <c r="W110">
        <f t="shared" si="72"/>
        <v>0</v>
      </c>
      <c r="X110">
        <f t="shared" si="73"/>
        <v>268.36</v>
      </c>
      <c r="Y110">
        <f t="shared" si="74"/>
        <v>144.73</v>
      </c>
      <c r="AA110">
        <v>0</v>
      </c>
      <c r="AB110">
        <f t="shared" si="75"/>
        <v>1358.67</v>
      </c>
      <c r="AC110">
        <f>(ES110)</f>
        <v>488.4</v>
      </c>
      <c r="AD110">
        <f>(ET110)</f>
        <v>549.89</v>
      </c>
      <c r="AE110">
        <f>(EU110)</f>
        <v>66.19</v>
      </c>
      <c r="AF110">
        <f>(EV110)</f>
        <v>320.38</v>
      </c>
      <c r="AG110">
        <f>(AP110)</f>
        <v>0</v>
      </c>
      <c r="AH110">
        <f>(EW110)</f>
        <v>34.9</v>
      </c>
      <c r="AI110">
        <f>(EX110)</f>
        <v>5.6</v>
      </c>
      <c r="AJ110">
        <f>(AS110)</f>
        <v>0</v>
      </c>
      <c r="AK110">
        <v>1358.67</v>
      </c>
      <c r="AL110">
        <v>488.4</v>
      </c>
      <c r="AM110">
        <v>549.89</v>
      </c>
      <c r="AN110">
        <v>66.19</v>
      </c>
      <c r="AO110">
        <v>320.38</v>
      </c>
      <c r="AP110">
        <v>0</v>
      </c>
      <c r="AQ110">
        <v>34.9</v>
      </c>
      <c r="AR110">
        <v>5.6</v>
      </c>
      <c r="AS110">
        <v>0</v>
      </c>
      <c r="AT110">
        <v>89</v>
      </c>
      <c r="AU110">
        <v>48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0</v>
      </c>
      <c r="BI110">
        <v>1</v>
      </c>
      <c r="BJ110" t="s">
        <v>218</v>
      </c>
      <c r="BM110">
        <v>33001</v>
      </c>
      <c r="BN110">
        <v>0</v>
      </c>
      <c r="BO110" t="s">
        <v>215</v>
      </c>
      <c r="BP110">
        <v>1</v>
      </c>
      <c r="BQ110">
        <v>2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105</v>
      </c>
      <c r="CA110">
        <v>60</v>
      </c>
      <c r="CF110">
        <v>0</v>
      </c>
      <c r="CG110">
        <v>0</v>
      </c>
      <c r="CM110">
        <v>0</v>
      </c>
      <c r="CO110">
        <v>0</v>
      </c>
      <c r="CP110">
        <f t="shared" si="77"/>
        <v>1059.76</v>
      </c>
      <c r="CQ110">
        <f t="shared" si="78"/>
        <v>488.4</v>
      </c>
      <c r="CR110">
        <f t="shared" si="79"/>
        <v>549.89</v>
      </c>
      <c r="CS110">
        <f t="shared" si="80"/>
        <v>66.19</v>
      </c>
      <c r="CT110">
        <f t="shared" si="81"/>
        <v>320.38</v>
      </c>
      <c r="CU110">
        <f t="shared" si="82"/>
        <v>0</v>
      </c>
      <c r="CV110">
        <f t="shared" si="83"/>
        <v>34.9</v>
      </c>
      <c r="CW110">
        <f t="shared" si="84"/>
        <v>5.6</v>
      </c>
      <c r="CX110">
        <f t="shared" si="85"/>
        <v>0</v>
      </c>
      <c r="CY110">
        <f t="shared" si="86"/>
        <v>268.36170000000004</v>
      </c>
      <c r="CZ110">
        <f t="shared" si="87"/>
        <v>144.73440000000002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1003</v>
      </c>
      <c r="DV110" t="s">
        <v>217</v>
      </c>
      <c r="DW110" t="s">
        <v>219</v>
      </c>
      <c r="DX110">
        <v>1000</v>
      </c>
      <c r="EE110">
        <v>23391292</v>
      </c>
      <c r="EF110">
        <v>2</v>
      </c>
      <c r="EG110" t="s">
        <v>24</v>
      </c>
      <c r="EH110">
        <v>0</v>
      </c>
      <c r="EJ110">
        <v>1</v>
      </c>
      <c r="EK110">
        <v>33001</v>
      </c>
      <c r="EL110" t="s">
        <v>25</v>
      </c>
      <c r="EM110" t="s">
        <v>26</v>
      </c>
      <c r="EQ110">
        <v>0</v>
      </c>
      <c r="ER110">
        <v>1358.67</v>
      </c>
      <c r="ES110">
        <v>488.4</v>
      </c>
      <c r="ET110">
        <v>549.89</v>
      </c>
      <c r="EU110">
        <v>66.19</v>
      </c>
      <c r="EV110">
        <v>320.38</v>
      </c>
      <c r="EW110">
        <v>34.9</v>
      </c>
      <c r="EX110">
        <v>5.6</v>
      </c>
      <c r="EY110">
        <v>0</v>
      </c>
      <c r="EZ110">
        <v>0</v>
      </c>
      <c r="FQ110">
        <v>0</v>
      </c>
      <c r="FR110">
        <f t="shared" si="88"/>
        <v>0</v>
      </c>
      <c r="FS110">
        <v>0</v>
      </c>
      <c r="FV110" t="s">
        <v>27</v>
      </c>
      <c r="FW110" t="s">
        <v>28</v>
      </c>
      <c r="FX110">
        <v>105</v>
      </c>
      <c r="FY110">
        <v>60</v>
      </c>
    </row>
    <row r="111" spans="1:181" ht="12.75">
      <c r="A111">
        <v>18</v>
      </c>
      <c r="B111">
        <v>1</v>
      </c>
      <c r="C111">
        <v>99</v>
      </c>
      <c r="E111" t="s">
        <v>220</v>
      </c>
      <c r="F111" t="s">
        <v>221</v>
      </c>
      <c r="G111" t="s">
        <v>222</v>
      </c>
      <c r="H111" t="s">
        <v>40</v>
      </c>
      <c r="I111">
        <f>I110*J111</f>
        <v>0</v>
      </c>
      <c r="J111">
        <v>0</v>
      </c>
      <c r="O111">
        <f t="shared" si="64"/>
        <v>0</v>
      </c>
      <c r="P111">
        <f t="shared" si="65"/>
        <v>0</v>
      </c>
      <c r="Q111">
        <f t="shared" si="66"/>
        <v>0</v>
      </c>
      <c r="R111">
        <f t="shared" si="67"/>
        <v>0</v>
      </c>
      <c r="S111">
        <f t="shared" si="68"/>
        <v>0</v>
      </c>
      <c r="T111">
        <f t="shared" si="69"/>
        <v>0</v>
      </c>
      <c r="U111">
        <f t="shared" si="70"/>
        <v>0</v>
      </c>
      <c r="V111">
        <f t="shared" si="71"/>
        <v>0</v>
      </c>
      <c r="W111">
        <f t="shared" si="72"/>
        <v>0</v>
      </c>
      <c r="X111">
        <f t="shared" si="73"/>
        <v>0</v>
      </c>
      <c r="Y111">
        <f t="shared" si="74"/>
        <v>0</v>
      </c>
      <c r="AA111">
        <v>0</v>
      </c>
      <c r="AB111">
        <f t="shared" si="75"/>
        <v>0</v>
      </c>
      <c r="AC111">
        <f aca="true" t="shared" si="89" ref="AC111:AJ111">AL111</f>
        <v>0</v>
      </c>
      <c r="AD111">
        <f t="shared" si="89"/>
        <v>0</v>
      </c>
      <c r="AE111">
        <f t="shared" si="89"/>
        <v>0</v>
      </c>
      <c r="AF111">
        <f t="shared" si="89"/>
        <v>0</v>
      </c>
      <c r="AG111">
        <f t="shared" si="89"/>
        <v>0</v>
      </c>
      <c r="AH111">
        <f t="shared" si="89"/>
        <v>0</v>
      </c>
      <c r="AI111">
        <f t="shared" si="89"/>
        <v>0</v>
      </c>
      <c r="AJ111">
        <f t="shared" si="89"/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3</v>
      </c>
      <c r="BI111">
        <v>1</v>
      </c>
      <c r="BJ111" t="s">
        <v>149</v>
      </c>
      <c r="BM111">
        <v>1100</v>
      </c>
      <c r="BN111">
        <v>0</v>
      </c>
      <c r="BO111" t="s">
        <v>221</v>
      </c>
      <c r="BP111">
        <v>1</v>
      </c>
      <c r="BQ111">
        <v>8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0</v>
      </c>
      <c r="CA111">
        <v>0</v>
      </c>
      <c r="CF111">
        <v>0</v>
      </c>
      <c r="CG111">
        <v>0</v>
      </c>
      <c r="CM111">
        <v>0</v>
      </c>
      <c r="CO111">
        <v>0</v>
      </c>
      <c r="CP111">
        <f t="shared" si="77"/>
        <v>0</v>
      </c>
      <c r="CQ111">
        <f t="shared" si="78"/>
        <v>0</v>
      </c>
      <c r="CR111">
        <f t="shared" si="79"/>
        <v>0</v>
      </c>
      <c r="CS111">
        <f t="shared" si="80"/>
        <v>0</v>
      </c>
      <c r="CT111">
        <f t="shared" si="81"/>
        <v>0</v>
      </c>
      <c r="CU111">
        <f t="shared" si="82"/>
        <v>0</v>
      </c>
      <c r="CV111">
        <f t="shared" si="83"/>
        <v>0</v>
      </c>
      <c r="CW111">
        <f t="shared" si="84"/>
        <v>0</v>
      </c>
      <c r="CX111">
        <f t="shared" si="85"/>
        <v>0</v>
      </c>
      <c r="CY111">
        <f t="shared" si="86"/>
        <v>0</v>
      </c>
      <c r="CZ111">
        <f t="shared" si="87"/>
        <v>0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1009</v>
      </c>
      <c r="DV111" t="s">
        <v>40</v>
      </c>
      <c r="DW111" t="s">
        <v>40</v>
      </c>
      <c r="DX111">
        <v>1000</v>
      </c>
      <c r="EE111">
        <v>23391417</v>
      </c>
      <c r="EF111">
        <v>8</v>
      </c>
      <c r="EG111" t="s">
        <v>155</v>
      </c>
      <c r="EH111">
        <v>0</v>
      </c>
      <c r="EJ111">
        <v>1</v>
      </c>
      <c r="EK111">
        <v>1100</v>
      </c>
      <c r="EL111" t="s">
        <v>156</v>
      </c>
      <c r="EM111" t="s">
        <v>157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0</v>
      </c>
      <c r="FQ111">
        <v>0</v>
      </c>
      <c r="FR111">
        <f t="shared" si="88"/>
        <v>0</v>
      </c>
      <c r="FS111">
        <v>0</v>
      </c>
      <c r="FV111" t="s">
        <v>27</v>
      </c>
      <c r="FW111" t="s">
        <v>28</v>
      </c>
      <c r="FX111">
        <v>0</v>
      </c>
      <c r="FY111">
        <v>0</v>
      </c>
    </row>
    <row r="112" spans="1:181" ht="12.75">
      <c r="A112">
        <v>17</v>
      </c>
      <c r="B112">
        <v>1</v>
      </c>
      <c r="C112">
        <f>ROW(SmtRes!A103)</f>
        <v>103</v>
      </c>
      <c r="D112">
        <f>ROW(EtalonRes!A103)</f>
        <v>103</v>
      </c>
      <c r="E112" t="s">
        <v>223</v>
      </c>
      <c r="F112" t="s">
        <v>224</v>
      </c>
      <c r="G112" t="s">
        <v>225</v>
      </c>
      <c r="H112" t="s">
        <v>32</v>
      </c>
      <c r="I112">
        <v>0.18</v>
      </c>
      <c r="J112">
        <v>0</v>
      </c>
      <c r="O112">
        <f t="shared" si="64"/>
        <v>33.39</v>
      </c>
      <c r="P112">
        <f t="shared" si="65"/>
        <v>0.66</v>
      </c>
      <c r="Q112">
        <f t="shared" si="66"/>
        <v>0</v>
      </c>
      <c r="R112">
        <f t="shared" si="67"/>
        <v>0</v>
      </c>
      <c r="S112">
        <f t="shared" si="68"/>
        <v>32.73</v>
      </c>
      <c r="T112">
        <f t="shared" si="69"/>
        <v>0</v>
      </c>
      <c r="U112">
        <f t="shared" si="70"/>
        <v>3.4019999999999997</v>
      </c>
      <c r="V112">
        <f t="shared" si="71"/>
        <v>0</v>
      </c>
      <c r="W112">
        <f t="shared" si="72"/>
        <v>0</v>
      </c>
      <c r="X112">
        <f t="shared" si="73"/>
        <v>26.51</v>
      </c>
      <c r="Y112">
        <f t="shared" si="74"/>
        <v>17.02</v>
      </c>
      <c r="AA112">
        <v>0</v>
      </c>
      <c r="AB112">
        <f t="shared" si="75"/>
        <v>185.45999999999998</v>
      </c>
      <c r="AC112">
        <f aca="true" t="shared" si="90" ref="AC112:AF115">(ES112)</f>
        <v>3.64</v>
      </c>
      <c r="AD112">
        <f t="shared" si="90"/>
        <v>0</v>
      </c>
      <c r="AE112">
        <f t="shared" si="90"/>
        <v>0</v>
      </c>
      <c r="AF112">
        <f t="shared" si="90"/>
        <v>181.82</v>
      </c>
      <c r="AG112">
        <f>(AP112)</f>
        <v>0</v>
      </c>
      <c r="AH112">
        <f aca="true" t="shared" si="91" ref="AH112:AI115">(EW112)</f>
        <v>18.9</v>
      </c>
      <c r="AI112">
        <f t="shared" si="91"/>
        <v>0</v>
      </c>
      <c r="AJ112">
        <f>(AS112)</f>
        <v>0</v>
      </c>
      <c r="AK112">
        <v>185.45999999999998</v>
      </c>
      <c r="AL112">
        <v>3.64</v>
      </c>
      <c r="AM112">
        <v>0</v>
      </c>
      <c r="AN112">
        <v>0</v>
      </c>
      <c r="AO112">
        <v>181.82</v>
      </c>
      <c r="AP112">
        <v>0</v>
      </c>
      <c r="AQ112">
        <v>18.9</v>
      </c>
      <c r="AR112">
        <v>0</v>
      </c>
      <c r="AS112">
        <v>0</v>
      </c>
      <c r="AT112">
        <v>81</v>
      </c>
      <c r="AU112">
        <v>52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H112">
        <v>0</v>
      </c>
      <c r="BI112">
        <v>2</v>
      </c>
      <c r="BJ112" t="s">
        <v>226</v>
      </c>
      <c r="BM112">
        <v>108001</v>
      </c>
      <c r="BN112">
        <v>0</v>
      </c>
      <c r="BO112" t="s">
        <v>224</v>
      </c>
      <c r="BP112">
        <v>1</v>
      </c>
      <c r="BQ112">
        <v>3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Z112">
        <v>95</v>
      </c>
      <c r="CA112">
        <v>65</v>
      </c>
      <c r="CF112">
        <v>0</v>
      </c>
      <c r="CG112">
        <v>0</v>
      </c>
      <c r="CM112">
        <v>0</v>
      </c>
      <c r="CO112">
        <v>0</v>
      </c>
      <c r="CP112">
        <f t="shared" si="77"/>
        <v>33.38999999999999</v>
      </c>
      <c r="CQ112">
        <f t="shared" si="78"/>
        <v>3.64</v>
      </c>
      <c r="CR112">
        <f t="shared" si="79"/>
        <v>0</v>
      </c>
      <c r="CS112">
        <f t="shared" si="80"/>
        <v>0</v>
      </c>
      <c r="CT112">
        <f t="shared" si="81"/>
        <v>181.82</v>
      </c>
      <c r="CU112">
        <f t="shared" si="82"/>
        <v>0</v>
      </c>
      <c r="CV112">
        <f t="shared" si="83"/>
        <v>18.9</v>
      </c>
      <c r="CW112">
        <f t="shared" si="84"/>
        <v>0</v>
      </c>
      <c r="CX112">
        <f t="shared" si="85"/>
        <v>0</v>
      </c>
      <c r="CY112">
        <f t="shared" si="86"/>
        <v>26.5113</v>
      </c>
      <c r="CZ112">
        <f t="shared" si="87"/>
        <v>17.0196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1010</v>
      </c>
      <c r="DV112" t="s">
        <v>32</v>
      </c>
      <c r="DW112" t="s">
        <v>32</v>
      </c>
      <c r="DX112">
        <v>100</v>
      </c>
      <c r="EE112">
        <v>23391119</v>
      </c>
      <c r="EF112">
        <v>3</v>
      </c>
      <c r="EG112" t="s">
        <v>132</v>
      </c>
      <c r="EH112">
        <v>0</v>
      </c>
      <c r="EJ112">
        <v>2</v>
      </c>
      <c r="EK112">
        <v>108001</v>
      </c>
      <c r="EL112" t="s">
        <v>227</v>
      </c>
      <c r="EM112" t="s">
        <v>228</v>
      </c>
      <c r="EQ112">
        <v>64</v>
      </c>
      <c r="ER112">
        <v>185.46</v>
      </c>
      <c r="ES112">
        <v>3.64</v>
      </c>
      <c r="ET112">
        <v>0</v>
      </c>
      <c r="EU112">
        <v>0</v>
      </c>
      <c r="EV112">
        <v>181.82</v>
      </c>
      <c r="EW112">
        <v>18.9</v>
      </c>
      <c r="EX112">
        <v>0</v>
      </c>
      <c r="EY112">
        <v>0</v>
      </c>
      <c r="EZ112">
        <v>0</v>
      </c>
      <c r="FQ112">
        <v>0</v>
      </c>
      <c r="FR112">
        <f t="shared" si="88"/>
        <v>0</v>
      </c>
      <c r="FS112">
        <v>0</v>
      </c>
      <c r="FV112" t="s">
        <v>27</v>
      </c>
      <c r="FW112" t="s">
        <v>28</v>
      </c>
      <c r="FX112">
        <v>95</v>
      </c>
      <c r="FY112">
        <v>65</v>
      </c>
    </row>
    <row r="113" spans="1:181" ht="12.75">
      <c r="A113">
        <v>17</v>
      </c>
      <c r="B113">
        <v>1</v>
      </c>
      <c r="C113">
        <f>ROW(SmtRes!A105)</f>
        <v>105</v>
      </c>
      <c r="D113">
        <f>ROW(EtalonRes!A105)</f>
        <v>105</v>
      </c>
      <c r="E113" t="s">
        <v>229</v>
      </c>
      <c r="F113" t="s">
        <v>230</v>
      </c>
      <c r="G113" t="s">
        <v>231</v>
      </c>
      <c r="H113" t="s">
        <v>32</v>
      </c>
      <c r="I113">
        <v>0.08</v>
      </c>
      <c r="J113">
        <v>0</v>
      </c>
      <c r="O113">
        <f t="shared" si="64"/>
        <v>13.42</v>
      </c>
      <c r="P113">
        <f t="shared" si="65"/>
        <v>0.26</v>
      </c>
      <c r="Q113">
        <f t="shared" si="66"/>
        <v>0</v>
      </c>
      <c r="R113">
        <f t="shared" si="67"/>
        <v>0</v>
      </c>
      <c r="S113">
        <f t="shared" si="68"/>
        <v>13.16</v>
      </c>
      <c r="T113">
        <f t="shared" si="69"/>
        <v>0</v>
      </c>
      <c r="U113">
        <f t="shared" si="70"/>
        <v>1.368</v>
      </c>
      <c r="V113">
        <f t="shared" si="71"/>
        <v>0</v>
      </c>
      <c r="W113">
        <f t="shared" si="72"/>
        <v>0</v>
      </c>
      <c r="X113">
        <f t="shared" si="73"/>
        <v>10.66</v>
      </c>
      <c r="Y113">
        <f t="shared" si="74"/>
        <v>6.84</v>
      </c>
      <c r="AA113">
        <v>0</v>
      </c>
      <c r="AB113">
        <f t="shared" si="75"/>
        <v>167.79</v>
      </c>
      <c r="AC113">
        <f t="shared" si="90"/>
        <v>3.29</v>
      </c>
      <c r="AD113">
        <f t="shared" si="90"/>
        <v>0</v>
      </c>
      <c r="AE113">
        <f t="shared" si="90"/>
        <v>0</v>
      </c>
      <c r="AF113">
        <f t="shared" si="90"/>
        <v>164.5</v>
      </c>
      <c r="AG113">
        <f>(AP113)</f>
        <v>0</v>
      </c>
      <c r="AH113">
        <f t="shared" si="91"/>
        <v>17.1</v>
      </c>
      <c r="AI113">
        <f t="shared" si="91"/>
        <v>0</v>
      </c>
      <c r="AJ113">
        <f>(AS113)</f>
        <v>0</v>
      </c>
      <c r="AK113">
        <v>167.79</v>
      </c>
      <c r="AL113">
        <v>3.29</v>
      </c>
      <c r="AM113">
        <v>0</v>
      </c>
      <c r="AN113">
        <v>0</v>
      </c>
      <c r="AO113">
        <v>164.5</v>
      </c>
      <c r="AP113">
        <v>0</v>
      </c>
      <c r="AQ113">
        <v>17.1</v>
      </c>
      <c r="AR113">
        <v>0</v>
      </c>
      <c r="AS113">
        <v>0</v>
      </c>
      <c r="AT113">
        <v>81</v>
      </c>
      <c r="AU113">
        <v>52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H113">
        <v>0</v>
      </c>
      <c r="BI113">
        <v>2</v>
      </c>
      <c r="BJ113" t="s">
        <v>232</v>
      </c>
      <c r="BM113">
        <v>108001</v>
      </c>
      <c r="BN113">
        <v>0</v>
      </c>
      <c r="BO113" t="s">
        <v>230</v>
      </c>
      <c r="BP113">
        <v>1</v>
      </c>
      <c r="BQ113">
        <v>3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95</v>
      </c>
      <c r="CA113">
        <v>65</v>
      </c>
      <c r="CF113">
        <v>0</v>
      </c>
      <c r="CG113">
        <v>0</v>
      </c>
      <c r="CM113">
        <v>0</v>
      </c>
      <c r="CO113">
        <v>0</v>
      </c>
      <c r="CP113">
        <f t="shared" si="77"/>
        <v>13.42</v>
      </c>
      <c r="CQ113">
        <f t="shared" si="78"/>
        <v>3.29</v>
      </c>
      <c r="CR113">
        <f t="shared" si="79"/>
        <v>0</v>
      </c>
      <c r="CS113">
        <f t="shared" si="80"/>
        <v>0</v>
      </c>
      <c r="CT113">
        <f t="shared" si="81"/>
        <v>164.5</v>
      </c>
      <c r="CU113">
        <f t="shared" si="82"/>
        <v>0</v>
      </c>
      <c r="CV113">
        <f t="shared" si="83"/>
        <v>17.1</v>
      </c>
      <c r="CW113">
        <f t="shared" si="84"/>
        <v>0</v>
      </c>
      <c r="CX113">
        <f t="shared" si="85"/>
        <v>0</v>
      </c>
      <c r="CY113">
        <f t="shared" si="86"/>
        <v>10.659600000000001</v>
      </c>
      <c r="CZ113">
        <f t="shared" si="87"/>
        <v>6.8432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32</v>
      </c>
      <c r="DW113" t="s">
        <v>32</v>
      </c>
      <c r="DX113">
        <v>100</v>
      </c>
      <c r="EE113">
        <v>23391119</v>
      </c>
      <c r="EF113">
        <v>3</v>
      </c>
      <c r="EG113" t="s">
        <v>132</v>
      </c>
      <c r="EH113">
        <v>0</v>
      </c>
      <c r="EJ113">
        <v>2</v>
      </c>
      <c r="EK113">
        <v>108001</v>
      </c>
      <c r="EL113" t="s">
        <v>227</v>
      </c>
      <c r="EM113" t="s">
        <v>228</v>
      </c>
      <c r="EQ113">
        <v>64</v>
      </c>
      <c r="ER113">
        <v>167.79</v>
      </c>
      <c r="ES113">
        <v>3.29</v>
      </c>
      <c r="ET113">
        <v>0</v>
      </c>
      <c r="EU113">
        <v>0</v>
      </c>
      <c r="EV113">
        <v>164.5</v>
      </c>
      <c r="EW113">
        <v>17.1</v>
      </c>
      <c r="EX113">
        <v>0</v>
      </c>
      <c r="EY113">
        <v>0</v>
      </c>
      <c r="EZ113">
        <v>0</v>
      </c>
      <c r="FQ113">
        <v>0</v>
      </c>
      <c r="FR113">
        <f t="shared" si="88"/>
        <v>0</v>
      </c>
      <c r="FS113">
        <v>0</v>
      </c>
      <c r="FV113" t="s">
        <v>27</v>
      </c>
      <c r="FW113" t="s">
        <v>28</v>
      </c>
      <c r="FX113">
        <v>95</v>
      </c>
      <c r="FY113">
        <v>65</v>
      </c>
    </row>
    <row r="114" spans="1:181" ht="12.75">
      <c r="A114">
        <v>17</v>
      </c>
      <c r="B114">
        <v>1</v>
      </c>
      <c r="C114">
        <f>ROW(SmtRes!A107)</f>
        <v>107</v>
      </c>
      <c r="D114">
        <f>ROW(EtalonRes!A107)</f>
        <v>107</v>
      </c>
      <c r="E114" t="s">
        <v>233</v>
      </c>
      <c r="F114" t="s">
        <v>234</v>
      </c>
      <c r="G114" t="s">
        <v>235</v>
      </c>
      <c r="H114" t="s">
        <v>32</v>
      </c>
      <c r="I114">
        <v>0.14</v>
      </c>
      <c r="J114">
        <v>0</v>
      </c>
      <c r="O114">
        <f t="shared" si="64"/>
        <v>20.88</v>
      </c>
      <c r="P114">
        <f t="shared" si="65"/>
        <v>0.41</v>
      </c>
      <c r="Q114">
        <f t="shared" si="66"/>
        <v>0</v>
      </c>
      <c r="R114">
        <f t="shared" si="67"/>
        <v>0</v>
      </c>
      <c r="S114">
        <f t="shared" si="68"/>
        <v>20.47</v>
      </c>
      <c r="T114">
        <f t="shared" si="69"/>
        <v>0</v>
      </c>
      <c r="U114">
        <f t="shared" si="70"/>
        <v>2.128</v>
      </c>
      <c r="V114">
        <f t="shared" si="71"/>
        <v>0</v>
      </c>
      <c r="W114">
        <f t="shared" si="72"/>
        <v>0</v>
      </c>
      <c r="X114">
        <f t="shared" si="73"/>
        <v>16.58</v>
      </c>
      <c r="Y114">
        <f t="shared" si="74"/>
        <v>10.64</v>
      </c>
      <c r="AA114">
        <v>0</v>
      </c>
      <c r="AB114">
        <f t="shared" si="75"/>
        <v>149.14</v>
      </c>
      <c r="AC114">
        <f t="shared" si="90"/>
        <v>2.92</v>
      </c>
      <c r="AD114">
        <f t="shared" si="90"/>
        <v>0</v>
      </c>
      <c r="AE114">
        <f t="shared" si="90"/>
        <v>0</v>
      </c>
      <c r="AF114">
        <f t="shared" si="90"/>
        <v>146.22</v>
      </c>
      <c r="AG114">
        <f>(AP114)</f>
        <v>0</v>
      </c>
      <c r="AH114">
        <f t="shared" si="91"/>
        <v>15.2</v>
      </c>
      <c r="AI114">
        <f t="shared" si="91"/>
        <v>0</v>
      </c>
      <c r="AJ114">
        <f>(AS114)</f>
        <v>0</v>
      </c>
      <c r="AK114">
        <v>149.14</v>
      </c>
      <c r="AL114">
        <v>2.92</v>
      </c>
      <c r="AM114">
        <v>0</v>
      </c>
      <c r="AN114">
        <v>0</v>
      </c>
      <c r="AO114">
        <v>146.22</v>
      </c>
      <c r="AP114">
        <v>0</v>
      </c>
      <c r="AQ114">
        <v>15.2</v>
      </c>
      <c r="AR114">
        <v>0</v>
      </c>
      <c r="AS114">
        <v>0</v>
      </c>
      <c r="AT114">
        <v>81</v>
      </c>
      <c r="AU114">
        <v>52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H114">
        <v>0</v>
      </c>
      <c r="BI114">
        <v>2</v>
      </c>
      <c r="BJ114" t="s">
        <v>236</v>
      </c>
      <c r="BM114">
        <v>108001</v>
      </c>
      <c r="BN114">
        <v>0</v>
      </c>
      <c r="BO114" t="s">
        <v>234</v>
      </c>
      <c r="BP114">
        <v>1</v>
      </c>
      <c r="BQ114">
        <v>3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Z114">
        <v>95</v>
      </c>
      <c r="CA114">
        <v>65</v>
      </c>
      <c r="CF114">
        <v>0</v>
      </c>
      <c r="CG114">
        <v>0</v>
      </c>
      <c r="CM114">
        <v>0</v>
      </c>
      <c r="CO114">
        <v>0</v>
      </c>
      <c r="CP114">
        <f t="shared" si="77"/>
        <v>20.88</v>
      </c>
      <c r="CQ114">
        <f t="shared" si="78"/>
        <v>2.92</v>
      </c>
      <c r="CR114">
        <f t="shared" si="79"/>
        <v>0</v>
      </c>
      <c r="CS114">
        <f t="shared" si="80"/>
        <v>0</v>
      </c>
      <c r="CT114">
        <f t="shared" si="81"/>
        <v>146.22</v>
      </c>
      <c r="CU114">
        <f t="shared" si="82"/>
        <v>0</v>
      </c>
      <c r="CV114">
        <f t="shared" si="83"/>
        <v>15.2</v>
      </c>
      <c r="CW114">
        <f t="shared" si="84"/>
        <v>0</v>
      </c>
      <c r="CX114">
        <f t="shared" si="85"/>
        <v>0</v>
      </c>
      <c r="CY114">
        <f t="shared" si="86"/>
        <v>16.5807</v>
      </c>
      <c r="CZ114">
        <f t="shared" si="87"/>
        <v>10.6444</v>
      </c>
      <c r="DN114">
        <v>0</v>
      </c>
      <c r="DO114">
        <v>0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1010</v>
      </c>
      <c r="DV114" t="s">
        <v>32</v>
      </c>
      <c r="DW114" t="s">
        <v>32</v>
      </c>
      <c r="DX114">
        <v>100</v>
      </c>
      <c r="EE114">
        <v>23391119</v>
      </c>
      <c r="EF114">
        <v>3</v>
      </c>
      <c r="EG114" t="s">
        <v>132</v>
      </c>
      <c r="EH114">
        <v>0</v>
      </c>
      <c r="EJ114">
        <v>2</v>
      </c>
      <c r="EK114">
        <v>108001</v>
      </c>
      <c r="EL114" t="s">
        <v>227</v>
      </c>
      <c r="EM114" t="s">
        <v>228</v>
      </c>
      <c r="EQ114">
        <v>64</v>
      </c>
      <c r="ER114">
        <v>149.14</v>
      </c>
      <c r="ES114">
        <v>2.92</v>
      </c>
      <c r="ET114">
        <v>0</v>
      </c>
      <c r="EU114">
        <v>0</v>
      </c>
      <c r="EV114">
        <v>146.22</v>
      </c>
      <c r="EW114">
        <v>15.2</v>
      </c>
      <c r="EX114">
        <v>0</v>
      </c>
      <c r="EY114">
        <v>0</v>
      </c>
      <c r="EZ114">
        <v>0</v>
      </c>
      <c r="FQ114">
        <v>0</v>
      </c>
      <c r="FR114">
        <f t="shared" si="88"/>
        <v>0</v>
      </c>
      <c r="FS114">
        <v>0</v>
      </c>
      <c r="FV114" t="s">
        <v>27</v>
      </c>
      <c r="FW114" t="s">
        <v>28</v>
      </c>
      <c r="FX114">
        <v>95</v>
      </c>
      <c r="FY114">
        <v>65</v>
      </c>
    </row>
    <row r="115" spans="1:181" ht="12.75">
      <c r="A115">
        <v>17</v>
      </c>
      <c r="B115">
        <v>1</v>
      </c>
      <c r="C115">
        <f>ROW(SmtRes!A110)</f>
        <v>110</v>
      </c>
      <c r="D115">
        <f>ROW(EtalonRes!A110)</f>
        <v>110</v>
      </c>
      <c r="E115" t="s">
        <v>237</v>
      </c>
      <c r="F115" t="s">
        <v>238</v>
      </c>
      <c r="G115" t="s">
        <v>239</v>
      </c>
      <c r="H115" t="s">
        <v>21</v>
      </c>
      <c r="I115">
        <v>2</v>
      </c>
      <c r="J115">
        <v>0</v>
      </c>
      <c r="O115">
        <f t="shared" si="64"/>
        <v>193.1</v>
      </c>
      <c r="P115">
        <f t="shared" si="65"/>
        <v>0</v>
      </c>
      <c r="Q115">
        <f t="shared" si="66"/>
        <v>60.72</v>
      </c>
      <c r="R115">
        <f t="shared" si="67"/>
        <v>0</v>
      </c>
      <c r="S115">
        <f t="shared" si="68"/>
        <v>132.38</v>
      </c>
      <c r="T115">
        <f t="shared" si="69"/>
        <v>0</v>
      </c>
      <c r="U115">
        <f t="shared" si="70"/>
        <v>14.42</v>
      </c>
      <c r="V115">
        <f t="shared" si="71"/>
        <v>0</v>
      </c>
      <c r="W115">
        <f t="shared" si="72"/>
        <v>0</v>
      </c>
      <c r="X115">
        <f t="shared" si="73"/>
        <v>117.82</v>
      </c>
      <c r="Y115">
        <f t="shared" si="74"/>
        <v>63.54</v>
      </c>
      <c r="AA115">
        <v>0</v>
      </c>
      <c r="AB115">
        <f t="shared" si="75"/>
        <v>96.55</v>
      </c>
      <c r="AC115">
        <f t="shared" si="90"/>
        <v>0</v>
      </c>
      <c r="AD115">
        <f t="shared" si="90"/>
        <v>30.36</v>
      </c>
      <c r="AE115">
        <f t="shared" si="90"/>
        <v>0</v>
      </c>
      <c r="AF115">
        <f t="shared" si="90"/>
        <v>66.19</v>
      </c>
      <c r="AG115">
        <f>(AP115)</f>
        <v>0</v>
      </c>
      <c r="AH115">
        <f t="shared" si="91"/>
        <v>7.21</v>
      </c>
      <c r="AI115">
        <f t="shared" si="91"/>
        <v>0</v>
      </c>
      <c r="AJ115">
        <f>(AS115)</f>
        <v>0</v>
      </c>
      <c r="AK115">
        <v>96.55</v>
      </c>
      <c r="AL115">
        <v>0</v>
      </c>
      <c r="AM115">
        <v>30.36</v>
      </c>
      <c r="AN115">
        <v>0</v>
      </c>
      <c r="AO115">
        <v>66.19</v>
      </c>
      <c r="AP115">
        <v>0</v>
      </c>
      <c r="AQ115">
        <v>7.21</v>
      </c>
      <c r="AR115">
        <v>0</v>
      </c>
      <c r="AS115">
        <v>0</v>
      </c>
      <c r="AT115">
        <v>89</v>
      </c>
      <c r="AU115">
        <v>48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H115">
        <v>0</v>
      </c>
      <c r="BI115">
        <v>1</v>
      </c>
      <c r="BJ115" t="s">
        <v>240</v>
      </c>
      <c r="BM115">
        <v>33001</v>
      </c>
      <c r="BN115">
        <v>0</v>
      </c>
      <c r="BO115" t="s">
        <v>238</v>
      </c>
      <c r="BP115">
        <v>1</v>
      </c>
      <c r="BQ115">
        <v>2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105</v>
      </c>
      <c r="CA115">
        <v>60</v>
      </c>
      <c r="CF115">
        <v>0</v>
      </c>
      <c r="CG115">
        <v>0</v>
      </c>
      <c r="CM115">
        <v>0</v>
      </c>
      <c r="CO115">
        <v>0</v>
      </c>
      <c r="CP115">
        <f t="shared" si="77"/>
        <v>193.1</v>
      </c>
      <c r="CQ115">
        <f t="shared" si="78"/>
        <v>0</v>
      </c>
      <c r="CR115">
        <f t="shared" si="79"/>
        <v>30.36</v>
      </c>
      <c r="CS115">
        <f t="shared" si="80"/>
        <v>0</v>
      </c>
      <c r="CT115">
        <f t="shared" si="81"/>
        <v>66.19</v>
      </c>
      <c r="CU115">
        <f t="shared" si="82"/>
        <v>0</v>
      </c>
      <c r="CV115">
        <f t="shared" si="83"/>
        <v>7.21</v>
      </c>
      <c r="CW115">
        <f t="shared" si="84"/>
        <v>0</v>
      </c>
      <c r="CX115">
        <f t="shared" si="85"/>
        <v>0</v>
      </c>
      <c r="CY115">
        <f t="shared" si="86"/>
        <v>117.8182</v>
      </c>
      <c r="CZ115">
        <f t="shared" si="87"/>
        <v>63.542399999999994</v>
      </c>
      <c r="DN115">
        <v>0</v>
      </c>
      <c r="DO115">
        <v>0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1010</v>
      </c>
      <c r="DV115" t="s">
        <v>21</v>
      </c>
      <c r="DW115" t="s">
        <v>241</v>
      </c>
      <c r="DX115">
        <v>1</v>
      </c>
      <c r="EE115">
        <v>23391292</v>
      </c>
      <c r="EF115">
        <v>2</v>
      </c>
      <c r="EG115" t="s">
        <v>24</v>
      </c>
      <c r="EH115">
        <v>0</v>
      </c>
      <c r="EJ115">
        <v>1</v>
      </c>
      <c r="EK115">
        <v>33001</v>
      </c>
      <c r="EL115" t="s">
        <v>25</v>
      </c>
      <c r="EM115" t="s">
        <v>26</v>
      </c>
      <c r="EQ115">
        <v>0</v>
      </c>
      <c r="ER115">
        <v>96.55</v>
      </c>
      <c r="ES115">
        <v>0</v>
      </c>
      <c r="ET115">
        <v>30.36</v>
      </c>
      <c r="EU115">
        <v>0</v>
      </c>
      <c r="EV115">
        <v>66.19</v>
      </c>
      <c r="EW115">
        <v>7.21</v>
      </c>
      <c r="EX115">
        <v>0</v>
      </c>
      <c r="EY115">
        <v>0</v>
      </c>
      <c r="EZ115">
        <v>0</v>
      </c>
      <c r="FQ115">
        <v>0</v>
      </c>
      <c r="FR115">
        <f t="shared" si="88"/>
        <v>0</v>
      </c>
      <c r="FS115">
        <v>0</v>
      </c>
      <c r="FV115" t="s">
        <v>27</v>
      </c>
      <c r="FW115" t="s">
        <v>28</v>
      </c>
      <c r="FX115">
        <v>105</v>
      </c>
      <c r="FY115">
        <v>60</v>
      </c>
    </row>
    <row r="116" spans="1:181" ht="12.75">
      <c r="A116">
        <v>18</v>
      </c>
      <c r="B116">
        <v>1</v>
      </c>
      <c r="C116">
        <v>110</v>
      </c>
      <c r="E116" t="s">
        <v>242</v>
      </c>
      <c r="F116" t="s">
        <v>243</v>
      </c>
      <c r="G116" t="s">
        <v>244</v>
      </c>
      <c r="H116" t="s">
        <v>40</v>
      </c>
      <c r="I116">
        <f>I115*J116</f>
        <v>0</v>
      </c>
      <c r="J116">
        <v>0</v>
      </c>
      <c r="O116">
        <f t="shared" si="64"/>
        <v>0</v>
      </c>
      <c r="P116">
        <f t="shared" si="65"/>
        <v>0</v>
      </c>
      <c r="Q116">
        <f t="shared" si="66"/>
        <v>0</v>
      </c>
      <c r="R116">
        <f t="shared" si="67"/>
        <v>0</v>
      </c>
      <c r="S116">
        <f t="shared" si="68"/>
        <v>0</v>
      </c>
      <c r="T116">
        <f t="shared" si="69"/>
        <v>0</v>
      </c>
      <c r="U116">
        <f t="shared" si="70"/>
        <v>0</v>
      </c>
      <c r="V116">
        <f t="shared" si="71"/>
        <v>0</v>
      </c>
      <c r="W116">
        <f t="shared" si="72"/>
        <v>0</v>
      </c>
      <c r="X116">
        <f t="shared" si="73"/>
        <v>0</v>
      </c>
      <c r="Y116">
        <f t="shared" si="74"/>
        <v>0</v>
      </c>
      <c r="AA116">
        <v>0</v>
      </c>
      <c r="AB116">
        <f t="shared" si="75"/>
        <v>0</v>
      </c>
      <c r="AC116">
        <f aca="true" t="shared" si="92" ref="AC116:AJ116">AL116</f>
        <v>0</v>
      </c>
      <c r="AD116">
        <f t="shared" si="92"/>
        <v>0</v>
      </c>
      <c r="AE116">
        <f t="shared" si="92"/>
        <v>0</v>
      </c>
      <c r="AF116">
        <f t="shared" si="92"/>
        <v>0</v>
      </c>
      <c r="AG116">
        <f t="shared" si="92"/>
        <v>0</v>
      </c>
      <c r="AH116">
        <f t="shared" si="92"/>
        <v>0</v>
      </c>
      <c r="AI116">
        <f t="shared" si="92"/>
        <v>0</v>
      </c>
      <c r="AJ116">
        <f t="shared" si="92"/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H116">
        <v>3</v>
      </c>
      <c r="BI116">
        <v>1</v>
      </c>
      <c r="BJ116" t="s">
        <v>149</v>
      </c>
      <c r="BM116">
        <v>1100</v>
      </c>
      <c r="BN116">
        <v>0</v>
      </c>
      <c r="BO116" t="s">
        <v>243</v>
      </c>
      <c r="BP116">
        <v>1</v>
      </c>
      <c r="BQ116">
        <v>8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Z116">
        <v>0</v>
      </c>
      <c r="CA116">
        <v>0</v>
      </c>
      <c r="CF116">
        <v>0</v>
      </c>
      <c r="CG116">
        <v>0</v>
      </c>
      <c r="CM116">
        <v>0</v>
      </c>
      <c r="CO116">
        <v>0</v>
      </c>
      <c r="CP116">
        <f t="shared" si="77"/>
        <v>0</v>
      </c>
      <c r="CQ116">
        <f t="shared" si="78"/>
        <v>0</v>
      </c>
      <c r="CR116">
        <f t="shared" si="79"/>
        <v>0</v>
      </c>
      <c r="CS116">
        <f t="shared" si="80"/>
        <v>0</v>
      </c>
      <c r="CT116">
        <f t="shared" si="81"/>
        <v>0</v>
      </c>
      <c r="CU116">
        <f t="shared" si="82"/>
        <v>0</v>
      </c>
      <c r="CV116">
        <f t="shared" si="83"/>
        <v>0</v>
      </c>
      <c r="CW116">
        <f t="shared" si="84"/>
        <v>0</v>
      </c>
      <c r="CX116">
        <f t="shared" si="85"/>
        <v>0</v>
      </c>
      <c r="CY116">
        <f t="shared" si="86"/>
        <v>0</v>
      </c>
      <c r="CZ116">
        <f t="shared" si="87"/>
        <v>0</v>
      </c>
      <c r="DN116">
        <v>0</v>
      </c>
      <c r="DO116">
        <v>0</v>
      </c>
      <c r="DP116">
        <v>1</v>
      </c>
      <c r="DQ116">
        <v>1</v>
      </c>
      <c r="DR116">
        <v>1</v>
      </c>
      <c r="DS116">
        <v>1</v>
      </c>
      <c r="DT116">
        <v>1</v>
      </c>
      <c r="DU116">
        <v>1009</v>
      </c>
      <c r="DV116" t="s">
        <v>40</v>
      </c>
      <c r="DW116" t="s">
        <v>40</v>
      </c>
      <c r="DX116">
        <v>1000</v>
      </c>
      <c r="EE116">
        <v>23391417</v>
      </c>
      <c r="EF116">
        <v>8</v>
      </c>
      <c r="EG116" t="s">
        <v>155</v>
      </c>
      <c r="EH116">
        <v>0</v>
      </c>
      <c r="EJ116">
        <v>1</v>
      </c>
      <c r="EK116">
        <v>1100</v>
      </c>
      <c r="EL116" t="s">
        <v>156</v>
      </c>
      <c r="EM116" t="s">
        <v>157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Z116">
        <v>0</v>
      </c>
      <c r="FQ116">
        <v>0</v>
      </c>
      <c r="FR116">
        <f t="shared" si="88"/>
        <v>0</v>
      </c>
      <c r="FS116">
        <v>0</v>
      </c>
      <c r="FV116" t="s">
        <v>27</v>
      </c>
      <c r="FW116" t="s">
        <v>28</v>
      </c>
      <c r="FX116">
        <v>0</v>
      </c>
      <c r="FY116">
        <v>0</v>
      </c>
    </row>
    <row r="117" spans="1:181" ht="12.75">
      <c r="A117">
        <v>17</v>
      </c>
      <c r="B117">
        <v>1</v>
      </c>
      <c r="C117">
        <f>ROW(SmtRes!A121)</f>
        <v>121</v>
      </c>
      <c r="D117">
        <f>ROW(EtalonRes!A121)</f>
        <v>121</v>
      </c>
      <c r="E117" t="s">
        <v>245</v>
      </c>
      <c r="F117" t="s">
        <v>246</v>
      </c>
      <c r="G117" t="s">
        <v>247</v>
      </c>
      <c r="H117" t="s">
        <v>21</v>
      </c>
      <c r="I117">
        <v>13</v>
      </c>
      <c r="J117">
        <v>0</v>
      </c>
      <c r="O117">
        <f t="shared" si="64"/>
        <v>1071.07</v>
      </c>
      <c r="P117">
        <f t="shared" si="65"/>
        <v>19.11</v>
      </c>
      <c r="Q117">
        <f t="shared" si="66"/>
        <v>819.65</v>
      </c>
      <c r="R117">
        <f t="shared" si="67"/>
        <v>113.75</v>
      </c>
      <c r="S117">
        <f t="shared" si="68"/>
        <v>232.31</v>
      </c>
      <c r="T117">
        <f t="shared" si="69"/>
        <v>0</v>
      </c>
      <c r="U117">
        <f t="shared" si="70"/>
        <v>25.61</v>
      </c>
      <c r="V117">
        <f t="shared" si="71"/>
        <v>9.62</v>
      </c>
      <c r="W117">
        <f t="shared" si="72"/>
        <v>0</v>
      </c>
      <c r="X117">
        <f t="shared" si="73"/>
        <v>307.99</v>
      </c>
      <c r="Y117">
        <f t="shared" si="74"/>
        <v>166.11</v>
      </c>
      <c r="AA117">
        <v>0</v>
      </c>
      <c r="AB117">
        <f t="shared" si="75"/>
        <v>82.39</v>
      </c>
      <c r="AC117">
        <f>(ES117)</f>
        <v>1.47</v>
      </c>
      <c r="AD117">
        <f>(ET117)</f>
        <v>63.05</v>
      </c>
      <c r="AE117">
        <f>(EU117)</f>
        <v>8.75</v>
      </c>
      <c r="AF117">
        <f>(EV117)</f>
        <v>17.87</v>
      </c>
      <c r="AG117">
        <f>(AP117)</f>
        <v>0</v>
      </c>
      <c r="AH117">
        <f>(EW117)</f>
        <v>1.97</v>
      </c>
      <c r="AI117">
        <f>(EX117)</f>
        <v>0.74</v>
      </c>
      <c r="AJ117">
        <f>(AS117)</f>
        <v>0</v>
      </c>
      <c r="AK117">
        <v>82.39</v>
      </c>
      <c r="AL117">
        <v>1.47</v>
      </c>
      <c r="AM117">
        <v>63.05</v>
      </c>
      <c r="AN117">
        <v>8.75</v>
      </c>
      <c r="AO117">
        <v>17.87</v>
      </c>
      <c r="AP117">
        <v>0</v>
      </c>
      <c r="AQ117">
        <v>1.97</v>
      </c>
      <c r="AR117">
        <v>0.74</v>
      </c>
      <c r="AS117">
        <v>0</v>
      </c>
      <c r="AT117">
        <v>89</v>
      </c>
      <c r="AU117">
        <v>48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H117">
        <v>0</v>
      </c>
      <c r="BI117">
        <v>1</v>
      </c>
      <c r="BJ117" t="s">
        <v>248</v>
      </c>
      <c r="BM117">
        <v>33001</v>
      </c>
      <c r="BN117">
        <v>0</v>
      </c>
      <c r="BO117" t="s">
        <v>246</v>
      </c>
      <c r="BP117">
        <v>1</v>
      </c>
      <c r="BQ117">
        <v>2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105</v>
      </c>
      <c r="CA117">
        <v>60</v>
      </c>
      <c r="CF117">
        <v>0</v>
      </c>
      <c r="CG117">
        <v>0</v>
      </c>
      <c r="CM117">
        <v>0</v>
      </c>
      <c r="CO117">
        <v>0</v>
      </c>
      <c r="CP117">
        <f t="shared" si="77"/>
        <v>1071.07</v>
      </c>
      <c r="CQ117">
        <f t="shared" si="78"/>
        <v>1.47</v>
      </c>
      <c r="CR117">
        <f t="shared" si="79"/>
        <v>63.05</v>
      </c>
      <c r="CS117">
        <f t="shared" si="80"/>
        <v>8.75</v>
      </c>
      <c r="CT117">
        <f t="shared" si="81"/>
        <v>17.87</v>
      </c>
      <c r="CU117">
        <f t="shared" si="82"/>
        <v>0</v>
      </c>
      <c r="CV117">
        <f t="shared" si="83"/>
        <v>1.97</v>
      </c>
      <c r="CW117">
        <f t="shared" si="84"/>
        <v>0.74</v>
      </c>
      <c r="CX117">
        <f t="shared" si="85"/>
        <v>0</v>
      </c>
      <c r="CY117">
        <f t="shared" si="86"/>
        <v>307.9934</v>
      </c>
      <c r="CZ117">
        <f t="shared" si="87"/>
        <v>166.1088</v>
      </c>
      <c r="DN117">
        <v>0</v>
      </c>
      <c r="DO117">
        <v>0</v>
      </c>
      <c r="DP117">
        <v>1</v>
      </c>
      <c r="DQ117">
        <v>1</v>
      </c>
      <c r="DR117">
        <v>1</v>
      </c>
      <c r="DS117">
        <v>1</v>
      </c>
      <c r="DT117">
        <v>1</v>
      </c>
      <c r="DU117">
        <v>1010</v>
      </c>
      <c r="DV117" t="s">
        <v>21</v>
      </c>
      <c r="DW117" t="s">
        <v>59</v>
      </c>
      <c r="DX117">
        <v>1</v>
      </c>
      <c r="EE117">
        <v>23391292</v>
      </c>
      <c r="EF117">
        <v>2</v>
      </c>
      <c r="EG117" t="s">
        <v>24</v>
      </c>
      <c r="EH117">
        <v>0</v>
      </c>
      <c r="EJ117">
        <v>1</v>
      </c>
      <c r="EK117">
        <v>33001</v>
      </c>
      <c r="EL117" t="s">
        <v>25</v>
      </c>
      <c r="EM117" t="s">
        <v>26</v>
      </c>
      <c r="EQ117">
        <v>0</v>
      </c>
      <c r="ER117">
        <v>82.39</v>
      </c>
      <c r="ES117">
        <v>1.47</v>
      </c>
      <c r="ET117">
        <v>63.05</v>
      </c>
      <c r="EU117">
        <v>8.75</v>
      </c>
      <c r="EV117">
        <v>17.87</v>
      </c>
      <c r="EW117">
        <v>1.97</v>
      </c>
      <c r="EX117">
        <v>0.74</v>
      </c>
      <c r="EY117">
        <v>0</v>
      </c>
      <c r="EZ117">
        <v>0</v>
      </c>
      <c r="FQ117">
        <v>0</v>
      </c>
      <c r="FR117">
        <f t="shared" si="88"/>
        <v>0</v>
      </c>
      <c r="FS117">
        <v>0</v>
      </c>
      <c r="FV117" t="s">
        <v>27</v>
      </c>
      <c r="FW117" t="s">
        <v>28</v>
      </c>
      <c r="FX117">
        <v>105</v>
      </c>
      <c r="FY117">
        <v>60</v>
      </c>
    </row>
    <row r="118" spans="1:181" ht="12.75">
      <c r="A118">
        <v>18</v>
      </c>
      <c r="B118">
        <v>1</v>
      </c>
      <c r="C118">
        <v>115</v>
      </c>
      <c r="E118" t="s">
        <v>249</v>
      </c>
      <c r="F118" t="s">
        <v>147</v>
      </c>
      <c r="G118" t="s">
        <v>148</v>
      </c>
      <c r="H118" t="s">
        <v>40</v>
      </c>
      <c r="I118">
        <f>I117*J118</f>
        <v>0</v>
      </c>
      <c r="J118">
        <v>0</v>
      </c>
      <c r="O118">
        <f t="shared" si="64"/>
        <v>0</v>
      </c>
      <c r="P118">
        <f t="shared" si="65"/>
        <v>0</v>
      </c>
      <c r="Q118">
        <f t="shared" si="66"/>
        <v>0</v>
      </c>
      <c r="R118">
        <f t="shared" si="67"/>
        <v>0</v>
      </c>
      <c r="S118">
        <f t="shared" si="68"/>
        <v>0</v>
      </c>
      <c r="T118">
        <f t="shared" si="69"/>
        <v>0</v>
      </c>
      <c r="U118">
        <f t="shared" si="70"/>
        <v>0</v>
      </c>
      <c r="V118">
        <f t="shared" si="71"/>
        <v>0</v>
      </c>
      <c r="W118">
        <f t="shared" si="72"/>
        <v>0</v>
      </c>
      <c r="X118">
        <f t="shared" si="73"/>
        <v>0</v>
      </c>
      <c r="Y118">
        <f t="shared" si="74"/>
        <v>0</v>
      </c>
      <c r="AA118">
        <v>0</v>
      </c>
      <c r="AB118">
        <f t="shared" si="75"/>
        <v>9035.35</v>
      </c>
      <c r="AC118">
        <f aca="true" t="shared" si="93" ref="AC118:AJ123">AL118</f>
        <v>9035.35</v>
      </c>
      <c r="AD118">
        <f t="shared" si="93"/>
        <v>0</v>
      </c>
      <c r="AE118">
        <f t="shared" si="93"/>
        <v>0</v>
      </c>
      <c r="AF118">
        <f t="shared" si="93"/>
        <v>0</v>
      </c>
      <c r="AG118">
        <f t="shared" si="93"/>
        <v>0</v>
      </c>
      <c r="AH118">
        <f t="shared" si="93"/>
        <v>0</v>
      </c>
      <c r="AI118">
        <f t="shared" si="93"/>
        <v>0</v>
      </c>
      <c r="AJ118">
        <f t="shared" si="93"/>
        <v>0</v>
      </c>
      <c r="AK118">
        <v>9035.35</v>
      </c>
      <c r="AL118">
        <v>9035.35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H118">
        <v>3</v>
      </c>
      <c r="BI118">
        <v>4</v>
      </c>
      <c r="BJ118" t="s">
        <v>149</v>
      </c>
      <c r="BM118">
        <v>0</v>
      </c>
      <c r="BN118">
        <v>0</v>
      </c>
      <c r="BP118">
        <v>0</v>
      </c>
      <c r="BQ118">
        <v>1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Z118">
        <v>0</v>
      </c>
      <c r="CA118">
        <v>0</v>
      </c>
      <c r="CF118">
        <v>0</v>
      </c>
      <c r="CG118">
        <v>0</v>
      </c>
      <c r="CM118">
        <v>0</v>
      </c>
      <c r="CO118">
        <v>0</v>
      </c>
      <c r="CP118">
        <f t="shared" si="77"/>
        <v>0</v>
      </c>
      <c r="CQ118">
        <f t="shared" si="78"/>
        <v>9035.35</v>
      </c>
      <c r="CR118">
        <f t="shared" si="79"/>
        <v>0</v>
      </c>
      <c r="CS118">
        <f t="shared" si="80"/>
        <v>0</v>
      </c>
      <c r="CT118">
        <f t="shared" si="81"/>
        <v>0</v>
      </c>
      <c r="CU118">
        <f t="shared" si="82"/>
        <v>0</v>
      </c>
      <c r="CV118">
        <f t="shared" si="83"/>
        <v>0</v>
      </c>
      <c r="CW118">
        <f t="shared" si="84"/>
        <v>0</v>
      </c>
      <c r="CX118">
        <f t="shared" si="85"/>
        <v>0</v>
      </c>
      <c r="CY118">
        <f t="shared" si="86"/>
        <v>0</v>
      </c>
      <c r="CZ118">
        <f t="shared" si="87"/>
        <v>0</v>
      </c>
      <c r="DN118">
        <v>0</v>
      </c>
      <c r="DO118">
        <v>0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1009</v>
      </c>
      <c r="DV118" t="s">
        <v>40</v>
      </c>
      <c r="DW118" t="s">
        <v>40</v>
      </c>
      <c r="DX118">
        <v>1000</v>
      </c>
      <c r="EE118">
        <v>23391178</v>
      </c>
      <c r="EF118">
        <v>1</v>
      </c>
      <c r="EG118" t="s">
        <v>150</v>
      </c>
      <c r="EH118">
        <v>0</v>
      </c>
      <c r="EJ118">
        <v>4</v>
      </c>
      <c r="EK118">
        <v>0</v>
      </c>
      <c r="EL118" t="s">
        <v>150</v>
      </c>
      <c r="EM118" t="s">
        <v>151</v>
      </c>
      <c r="EQ118">
        <v>0</v>
      </c>
      <c r="ER118">
        <v>9035.35</v>
      </c>
      <c r="ES118">
        <v>9035.35</v>
      </c>
      <c r="ET118">
        <v>0</v>
      </c>
      <c r="EU118">
        <v>0</v>
      </c>
      <c r="EV118">
        <v>0</v>
      </c>
      <c r="EW118">
        <v>0</v>
      </c>
      <c r="EX118">
        <v>0</v>
      </c>
      <c r="EZ118">
        <v>0</v>
      </c>
      <c r="FQ118">
        <v>0</v>
      </c>
      <c r="FR118">
        <f t="shared" si="88"/>
        <v>0</v>
      </c>
      <c r="FS118">
        <v>0</v>
      </c>
      <c r="FV118" t="s">
        <v>27</v>
      </c>
      <c r="FW118" t="s">
        <v>28</v>
      </c>
      <c r="FX118">
        <v>0</v>
      </c>
      <c r="FY118">
        <v>0</v>
      </c>
    </row>
    <row r="119" spans="1:181" ht="12.75">
      <c r="A119">
        <v>18</v>
      </c>
      <c r="B119">
        <v>1</v>
      </c>
      <c r="C119">
        <v>117</v>
      </c>
      <c r="E119" t="s">
        <v>250</v>
      </c>
      <c r="F119" t="s">
        <v>159</v>
      </c>
      <c r="G119" t="s">
        <v>160</v>
      </c>
      <c r="H119" t="s">
        <v>21</v>
      </c>
      <c r="I119">
        <f>I117*J119</f>
        <v>0</v>
      </c>
      <c r="J119">
        <v>0</v>
      </c>
      <c r="O119">
        <f t="shared" si="64"/>
        <v>0</v>
      </c>
      <c r="P119">
        <f t="shared" si="65"/>
        <v>0</v>
      </c>
      <c r="Q119">
        <f t="shared" si="66"/>
        <v>0</v>
      </c>
      <c r="R119">
        <f t="shared" si="67"/>
        <v>0</v>
      </c>
      <c r="S119">
        <f t="shared" si="68"/>
        <v>0</v>
      </c>
      <c r="T119">
        <f t="shared" si="69"/>
        <v>0</v>
      </c>
      <c r="U119">
        <f t="shared" si="70"/>
        <v>0</v>
      </c>
      <c r="V119">
        <f t="shared" si="71"/>
        <v>0</v>
      </c>
      <c r="W119">
        <f t="shared" si="72"/>
        <v>0</v>
      </c>
      <c r="X119">
        <f t="shared" si="73"/>
        <v>0</v>
      </c>
      <c r="Y119">
        <f t="shared" si="74"/>
        <v>0</v>
      </c>
      <c r="AA119">
        <v>0</v>
      </c>
      <c r="AB119">
        <f t="shared" si="75"/>
        <v>0</v>
      </c>
      <c r="AC119">
        <f t="shared" si="93"/>
        <v>0</v>
      </c>
      <c r="AD119">
        <f t="shared" si="93"/>
        <v>0</v>
      </c>
      <c r="AE119">
        <f t="shared" si="93"/>
        <v>0</v>
      </c>
      <c r="AF119">
        <f t="shared" si="93"/>
        <v>0</v>
      </c>
      <c r="AG119">
        <f t="shared" si="93"/>
        <v>0</v>
      </c>
      <c r="AH119">
        <f t="shared" si="93"/>
        <v>0</v>
      </c>
      <c r="AI119">
        <f t="shared" si="93"/>
        <v>0</v>
      </c>
      <c r="AJ119">
        <f t="shared" si="93"/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H119">
        <v>3</v>
      </c>
      <c r="BI119">
        <v>1</v>
      </c>
      <c r="BJ119" t="s">
        <v>149</v>
      </c>
      <c r="BM119">
        <v>1100</v>
      </c>
      <c r="BN119">
        <v>0</v>
      </c>
      <c r="BO119" t="s">
        <v>159</v>
      </c>
      <c r="BP119">
        <v>1</v>
      </c>
      <c r="BQ119">
        <v>8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Z119">
        <v>0</v>
      </c>
      <c r="CA119">
        <v>0</v>
      </c>
      <c r="CF119">
        <v>0</v>
      </c>
      <c r="CG119">
        <v>0</v>
      </c>
      <c r="CM119">
        <v>0</v>
      </c>
      <c r="CO119">
        <v>0</v>
      </c>
      <c r="CP119">
        <f t="shared" si="77"/>
        <v>0</v>
      </c>
      <c r="CQ119">
        <f t="shared" si="78"/>
        <v>0</v>
      </c>
      <c r="CR119">
        <f t="shared" si="79"/>
        <v>0</v>
      </c>
      <c r="CS119">
        <f t="shared" si="80"/>
        <v>0</v>
      </c>
      <c r="CT119">
        <f t="shared" si="81"/>
        <v>0</v>
      </c>
      <c r="CU119">
        <f t="shared" si="82"/>
        <v>0</v>
      </c>
      <c r="CV119">
        <f t="shared" si="83"/>
        <v>0</v>
      </c>
      <c r="CW119">
        <f t="shared" si="84"/>
        <v>0</v>
      </c>
      <c r="CX119">
        <f t="shared" si="85"/>
        <v>0</v>
      </c>
      <c r="CY119">
        <f t="shared" si="86"/>
        <v>0</v>
      </c>
      <c r="CZ119">
        <f t="shared" si="87"/>
        <v>0</v>
      </c>
      <c r="DN119">
        <v>0</v>
      </c>
      <c r="DO119">
        <v>0</v>
      </c>
      <c r="DP119">
        <v>1</v>
      </c>
      <c r="DQ119">
        <v>1</v>
      </c>
      <c r="DR119">
        <v>1</v>
      </c>
      <c r="DS119">
        <v>1</v>
      </c>
      <c r="DT119">
        <v>1</v>
      </c>
      <c r="DU119">
        <v>1010</v>
      </c>
      <c r="DV119" t="s">
        <v>21</v>
      </c>
      <c r="DW119" t="s">
        <v>21</v>
      </c>
      <c r="DX119">
        <v>1</v>
      </c>
      <c r="EE119">
        <v>23391417</v>
      </c>
      <c r="EF119">
        <v>8</v>
      </c>
      <c r="EG119" t="s">
        <v>155</v>
      </c>
      <c r="EH119">
        <v>0</v>
      </c>
      <c r="EJ119">
        <v>1</v>
      </c>
      <c r="EK119">
        <v>1100</v>
      </c>
      <c r="EL119" t="s">
        <v>156</v>
      </c>
      <c r="EM119" t="s">
        <v>157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0</v>
      </c>
      <c r="FQ119">
        <v>0</v>
      </c>
      <c r="FR119">
        <f t="shared" si="88"/>
        <v>0</v>
      </c>
      <c r="FS119">
        <v>0</v>
      </c>
      <c r="FV119" t="s">
        <v>27</v>
      </c>
      <c r="FW119" t="s">
        <v>28</v>
      </c>
      <c r="FX119">
        <v>0</v>
      </c>
      <c r="FY119">
        <v>0</v>
      </c>
    </row>
    <row r="120" spans="1:181" ht="12.75">
      <c r="A120">
        <v>18</v>
      </c>
      <c r="B120">
        <v>1</v>
      </c>
      <c r="C120">
        <v>118</v>
      </c>
      <c r="E120" t="s">
        <v>251</v>
      </c>
      <c r="F120" t="s">
        <v>252</v>
      </c>
      <c r="G120" t="s">
        <v>253</v>
      </c>
      <c r="H120" t="s">
        <v>170</v>
      </c>
      <c r="I120">
        <f>I117*J120</f>
        <v>0</v>
      </c>
      <c r="J120">
        <v>0</v>
      </c>
      <c r="O120">
        <f t="shared" si="64"/>
        <v>0</v>
      </c>
      <c r="P120">
        <f t="shared" si="65"/>
        <v>0</v>
      </c>
      <c r="Q120">
        <f t="shared" si="66"/>
        <v>0</v>
      </c>
      <c r="R120">
        <f t="shared" si="67"/>
        <v>0</v>
      </c>
      <c r="S120">
        <f t="shared" si="68"/>
        <v>0</v>
      </c>
      <c r="T120">
        <f t="shared" si="69"/>
        <v>0</v>
      </c>
      <c r="U120">
        <f t="shared" si="70"/>
        <v>0</v>
      </c>
      <c r="V120">
        <f t="shared" si="71"/>
        <v>0</v>
      </c>
      <c r="W120">
        <f t="shared" si="72"/>
        <v>0</v>
      </c>
      <c r="X120">
        <f t="shared" si="73"/>
        <v>0</v>
      </c>
      <c r="Y120">
        <f t="shared" si="74"/>
        <v>0</v>
      </c>
      <c r="AA120">
        <v>0</v>
      </c>
      <c r="AB120">
        <f t="shared" si="75"/>
        <v>0</v>
      </c>
      <c r="AC120">
        <f t="shared" si="93"/>
        <v>0</v>
      </c>
      <c r="AD120">
        <f t="shared" si="93"/>
        <v>0</v>
      </c>
      <c r="AE120">
        <f t="shared" si="93"/>
        <v>0</v>
      </c>
      <c r="AF120">
        <f t="shared" si="93"/>
        <v>0</v>
      </c>
      <c r="AG120">
        <f t="shared" si="93"/>
        <v>0</v>
      </c>
      <c r="AH120">
        <f t="shared" si="93"/>
        <v>0</v>
      </c>
      <c r="AI120">
        <f t="shared" si="93"/>
        <v>0</v>
      </c>
      <c r="AJ120">
        <f t="shared" si="93"/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H120">
        <v>3</v>
      </c>
      <c r="BI120">
        <v>1</v>
      </c>
      <c r="BJ120" t="s">
        <v>149</v>
      </c>
      <c r="BM120">
        <v>1100</v>
      </c>
      <c r="BN120">
        <v>0</v>
      </c>
      <c r="BO120" t="s">
        <v>252</v>
      </c>
      <c r="BP120">
        <v>1</v>
      </c>
      <c r="BQ120">
        <v>8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Z120">
        <v>0</v>
      </c>
      <c r="CA120">
        <v>0</v>
      </c>
      <c r="CF120">
        <v>0</v>
      </c>
      <c r="CG120">
        <v>0</v>
      </c>
      <c r="CM120">
        <v>0</v>
      </c>
      <c r="CO120">
        <v>0</v>
      </c>
      <c r="CP120">
        <f t="shared" si="77"/>
        <v>0</v>
      </c>
      <c r="CQ120">
        <f t="shared" si="78"/>
        <v>0</v>
      </c>
      <c r="CR120">
        <f t="shared" si="79"/>
        <v>0</v>
      </c>
      <c r="CS120">
        <f t="shared" si="80"/>
        <v>0</v>
      </c>
      <c r="CT120">
        <f t="shared" si="81"/>
        <v>0</v>
      </c>
      <c r="CU120">
        <f t="shared" si="82"/>
        <v>0</v>
      </c>
      <c r="CV120">
        <f t="shared" si="83"/>
        <v>0</v>
      </c>
      <c r="CW120">
        <f t="shared" si="84"/>
        <v>0</v>
      </c>
      <c r="CX120">
        <f t="shared" si="85"/>
        <v>0</v>
      </c>
      <c r="CY120">
        <f t="shared" si="86"/>
        <v>0</v>
      </c>
      <c r="CZ120">
        <f t="shared" si="87"/>
        <v>0</v>
      </c>
      <c r="DN120">
        <v>0</v>
      </c>
      <c r="DO120">
        <v>0</v>
      </c>
      <c r="DP120">
        <v>1</v>
      </c>
      <c r="DQ120">
        <v>1</v>
      </c>
      <c r="DR120">
        <v>1</v>
      </c>
      <c r="DS120">
        <v>1</v>
      </c>
      <c r="DT120">
        <v>1</v>
      </c>
      <c r="DU120">
        <v>1009</v>
      </c>
      <c r="DV120" t="s">
        <v>170</v>
      </c>
      <c r="DW120" t="s">
        <v>170</v>
      </c>
      <c r="DX120">
        <v>1</v>
      </c>
      <c r="EE120">
        <v>23391417</v>
      </c>
      <c r="EF120">
        <v>8</v>
      </c>
      <c r="EG120" t="s">
        <v>155</v>
      </c>
      <c r="EH120">
        <v>0</v>
      </c>
      <c r="EJ120">
        <v>1</v>
      </c>
      <c r="EK120">
        <v>1100</v>
      </c>
      <c r="EL120" t="s">
        <v>156</v>
      </c>
      <c r="EM120" t="s">
        <v>157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Z120">
        <v>0</v>
      </c>
      <c r="FQ120">
        <v>0</v>
      </c>
      <c r="FR120">
        <f t="shared" si="88"/>
        <v>0</v>
      </c>
      <c r="FS120">
        <v>0</v>
      </c>
      <c r="FV120" t="s">
        <v>27</v>
      </c>
      <c r="FW120" t="s">
        <v>28</v>
      </c>
      <c r="FX120">
        <v>0</v>
      </c>
      <c r="FY120">
        <v>0</v>
      </c>
    </row>
    <row r="121" spans="1:181" ht="12.75">
      <c r="A121">
        <v>18</v>
      </c>
      <c r="B121">
        <v>1</v>
      </c>
      <c r="C121">
        <v>119</v>
      </c>
      <c r="E121" t="s">
        <v>254</v>
      </c>
      <c r="F121" t="s">
        <v>168</v>
      </c>
      <c r="G121" t="s">
        <v>169</v>
      </c>
      <c r="H121" t="s">
        <v>170</v>
      </c>
      <c r="I121">
        <f>I117*J121</f>
        <v>0</v>
      </c>
      <c r="J121">
        <v>0</v>
      </c>
      <c r="O121">
        <f t="shared" si="64"/>
        <v>0</v>
      </c>
      <c r="P121">
        <f t="shared" si="65"/>
        <v>0</v>
      </c>
      <c r="Q121">
        <f t="shared" si="66"/>
        <v>0</v>
      </c>
      <c r="R121">
        <f t="shared" si="67"/>
        <v>0</v>
      </c>
      <c r="S121">
        <f t="shared" si="68"/>
        <v>0</v>
      </c>
      <c r="T121">
        <f t="shared" si="69"/>
        <v>0</v>
      </c>
      <c r="U121">
        <f t="shared" si="70"/>
        <v>0</v>
      </c>
      <c r="V121">
        <f t="shared" si="71"/>
        <v>0</v>
      </c>
      <c r="W121">
        <f t="shared" si="72"/>
        <v>0</v>
      </c>
      <c r="X121">
        <f t="shared" si="73"/>
        <v>0</v>
      </c>
      <c r="Y121">
        <f t="shared" si="74"/>
        <v>0</v>
      </c>
      <c r="AA121">
        <v>0</v>
      </c>
      <c r="AB121">
        <f t="shared" si="75"/>
        <v>0</v>
      </c>
      <c r="AC121">
        <f t="shared" si="93"/>
        <v>0</v>
      </c>
      <c r="AD121">
        <f t="shared" si="93"/>
        <v>0</v>
      </c>
      <c r="AE121">
        <f t="shared" si="93"/>
        <v>0</v>
      </c>
      <c r="AF121">
        <f t="shared" si="93"/>
        <v>0</v>
      </c>
      <c r="AG121">
        <f t="shared" si="93"/>
        <v>0</v>
      </c>
      <c r="AH121">
        <f t="shared" si="93"/>
        <v>0</v>
      </c>
      <c r="AI121">
        <f t="shared" si="93"/>
        <v>0</v>
      </c>
      <c r="AJ121">
        <f t="shared" si="93"/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H121">
        <v>3</v>
      </c>
      <c r="BI121">
        <v>1</v>
      </c>
      <c r="BJ121" t="s">
        <v>149</v>
      </c>
      <c r="BM121">
        <v>1100</v>
      </c>
      <c r="BN121">
        <v>0</v>
      </c>
      <c r="BO121" t="s">
        <v>168</v>
      </c>
      <c r="BP121">
        <v>1</v>
      </c>
      <c r="BQ121">
        <v>8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Z121">
        <v>0</v>
      </c>
      <c r="CA121">
        <v>0</v>
      </c>
      <c r="CF121">
        <v>0</v>
      </c>
      <c r="CG121">
        <v>0</v>
      </c>
      <c r="CM121">
        <v>0</v>
      </c>
      <c r="CO121">
        <v>0</v>
      </c>
      <c r="CP121">
        <f t="shared" si="77"/>
        <v>0</v>
      </c>
      <c r="CQ121">
        <f t="shared" si="78"/>
        <v>0</v>
      </c>
      <c r="CR121">
        <f t="shared" si="79"/>
        <v>0</v>
      </c>
      <c r="CS121">
        <f t="shared" si="80"/>
        <v>0</v>
      </c>
      <c r="CT121">
        <f t="shared" si="81"/>
        <v>0</v>
      </c>
      <c r="CU121">
        <f t="shared" si="82"/>
        <v>0</v>
      </c>
      <c r="CV121">
        <f t="shared" si="83"/>
        <v>0</v>
      </c>
      <c r="CW121">
        <f t="shared" si="84"/>
        <v>0</v>
      </c>
      <c r="CX121">
        <f t="shared" si="85"/>
        <v>0</v>
      </c>
      <c r="CY121">
        <f t="shared" si="86"/>
        <v>0</v>
      </c>
      <c r="CZ121">
        <f t="shared" si="87"/>
        <v>0</v>
      </c>
      <c r="DN121">
        <v>0</v>
      </c>
      <c r="DO121">
        <v>0</v>
      </c>
      <c r="DP121">
        <v>1</v>
      </c>
      <c r="DQ121">
        <v>1</v>
      </c>
      <c r="DR121">
        <v>1</v>
      </c>
      <c r="DS121">
        <v>1</v>
      </c>
      <c r="DT121">
        <v>1</v>
      </c>
      <c r="DU121">
        <v>1009</v>
      </c>
      <c r="DV121" t="s">
        <v>170</v>
      </c>
      <c r="DW121" t="s">
        <v>170</v>
      </c>
      <c r="DX121">
        <v>1</v>
      </c>
      <c r="EE121">
        <v>23391417</v>
      </c>
      <c r="EF121">
        <v>8</v>
      </c>
      <c r="EG121" t="s">
        <v>155</v>
      </c>
      <c r="EH121">
        <v>0</v>
      </c>
      <c r="EJ121">
        <v>1</v>
      </c>
      <c r="EK121">
        <v>1100</v>
      </c>
      <c r="EL121" t="s">
        <v>156</v>
      </c>
      <c r="EM121" t="s">
        <v>157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0</v>
      </c>
      <c r="FQ121">
        <v>0</v>
      </c>
      <c r="FR121">
        <f t="shared" si="88"/>
        <v>0</v>
      </c>
      <c r="FS121">
        <v>0</v>
      </c>
      <c r="FV121" t="s">
        <v>27</v>
      </c>
      <c r="FW121" t="s">
        <v>28</v>
      </c>
      <c r="FX121">
        <v>0</v>
      </c>
      <c r="FY121">
        <v>0</v>
      </c>
    </row>
    <row r="122" spans="1:181" ht="12.75">
      <c r="A122">
        <v>18</v>
      </c>
      <c r="B122">
        <v>1</v>
      </c>
      <c r="C122">
        <v>120</v>
      </c>
      <c r="E122" t="s">
        <v>255</v>
      </c>
      <c r="F122" t="s">
        <v>172</v>
      </c>
      <c r="G122" t="s">
        <v>173</v>
      </c>
      <c r="H122" t="s">
        <v>40</v>
      </c>
      <c r="I122">
        <f>I117*J122</f>
        <v>0</v>
      </c>
      <c r="J122">
        <v>0</v>
      </c>
      <c r="O122">
        <f t="shared" si="64"/>
        <v>0</v>
      </c>
      <c r="P122">
        <f t="shared" si="65"/>
        <v>0</v>
      </c>
      <c r="Q122">
        <f t="shared" si="66"/>
        <v>0</v>
      </c>
      <c r="R122">
        <f t="shared" si="67"/>
        <v>0</v>
      </c>
      <c r="S122">
        <f t="shared" si="68"/>
        <v>0</v>
      </c>
      <c r="T122">
        <f t="shared" si="69"/>
        <v>0</v>
      </c>
      <c r="U122">
        <f t="shared" si="70"/>
        <v>0</v>
      </c>
      <c r="V122">
        <f t="shared" si="71"/>
        <v>0</v>
      </c>
      <c r="W122">
        <f t="shared" si="72"/>
        <v>0</v>
      </c>
      <c r="X122">
        <f t="shared" si="73"/>
        <v>0</v>
      </c>
      <c r="Y122">
        <f t="shared" si="74"/>
        <v>0</v>
      </c>
      <c r="AA122">
        <v>0</v>
      </c>
      <c r="AB122">
        <f t="shared" si="75"/>
        <v>0</v>
      </c>
      <c r="AC122">
        <f t="shared" si="93"/>
        <v>0</v>
      </c>
      <c r="AD122">
        <f t="shared" si="93"/>
        <v>0</v>
      </c>
      <c r="AE122">
        <f t="shared" si="93"/>
        <v>0</v>
      </c>
      <c r="AF122">
        <f t="shared" si="93"/>
        <v>0</v>
      </c>
      <c r="AG122">
        <f t="shared" si="93"/>
        <v>0</v>
      </c>
      <c r="AH122">
        <f t="shared" si="93"/>
        <v>0</v>
      </c>
      <c r="AI122">
        <f t="shared" si="93"/>
        <v>0</v>
      </c>
      <c r="AJ122">
        <f t="shared" si="93"/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H122">
        <v>3</v>
      </c>
      <c r="BI122">
        <v>1</v>
      </c>
      <c r="BJ122" t="s">
        <v>149</v>
      </c>
      <c r="BM122">
        <v>1100</v>
      </c>
      <c r="BN122">
        <v>0</v>
      </c>
      <c r="BO122" t="s">
        <v>172</v>
      </c>
      <c r="BP122">
        <v>1</v>
      </c>
      <c r="BQ122">
        <v>8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Z122">
        <v>0</v>
      </c>
      <c r="CA122">
        <v>0</v>
      </c>
      <c r="CF122">
        <v>0</v>
      </c>
      <c r="CG122">
        <v>0</v>
      </c>
      <c r="CM122">
        <v>0</v>
      </c>
      <c r="CO122">
        <v>0</v>
      </c>
      <c r="CP122">
        <f t="shared" si="77"/>
        <v>0</v>
      </c>
      <c r="CQ122">
        <f t="shared" si="78"/>
        <v>0</v>
      </c>
      <c r="CR122">
        <f t="shared" si="79"/>
        <v>0</v>
      </c>
      <c r="CS122">
        <f t="shared" si="80"/>
        <v>0</v>
      </c>
      <c r="CT122">
        <f t="shared" si="81"/>
        <v>0</v>
      </c>
      <c r="CU122">
        <f t="shared" si="82"/>
        <v>0</v>
      </c>
      <c r="CV122">
        <f t="shared" si="83"/>
        <v>0</v>
      </c>
      <c r="CW122">
        <f t="shared" si="84"/>
        <v>0</v>
      </c>
      <c r="CX122">
        <f t="shared" si="85"/>
        <v>0</v>
      </c>
      <c r="CY122">
        <f t="shared" si="86"/>
        <v>0</v>
      </c>
      <c r="CZ122">
        <f t="shared" si="87"/>
        <v>0</v>
      </c>
      <c r="DN122">
        <v>0</v>
      </c>
      <c r="DO122">
        <v>0</v>
      </c>
      <c r="DP122">
        <v>1</v>
      </c>
      <c r="DQ122">
        <v>1</v>
      </c>
      <c r="DR122">
        <v>1</v>
      </c>
      <c r="DS122">
        <v>1</v>
      </c>
      <c r="DT122">
        <v>1</v>
      </c>
      <c r="DU122">
        <v>1009</v>
      </c>
      <c r="DV122" t="s">
        <v>40</v>
      </c>
      <c r="DW122" t="s">
        <v>40</v>
      </c>
      <c r="DX122">
        <v>1000</v>
      </c>
      <c r="EE122">
        <v>23391417</v>
      </c>
      <c r="EF122">
        <v>8</v>
      </c>
      <c r="EG122" t="s">
        <v>155</v>
      </c>
      <c r="EH122">
        <v>0</v>
      </c>
      <c r="EJ122">
        <v>1</v>
      </c>
      <c r="EK122">
        <v>1100</v>
      </c>
      <c r="EL122" t="s">
        <v>156</v>
      </c>
      <c r="EM122" t="s">
        <v>157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Z122">
        <v>0</v>
      </c>
      <c r="FQ122">
        <v>0</v>
      </c>
      <c r="FR122">
        <f t="shared" si="88"/>
        <v>0</v>
      </c>
      <c r="FS122">
        <v>0</v>
      </c>
      <c r="FV122" t="s">
        <v>27</v>
      </c>
      <c r="FW122" t="s">
        <v>28</v>
      </c>
      <c r="FX122">
        <v>0</v>
      </c>
      <c r="FY122">
        <v>0</v>
      </c>
    </row>
    <row r="123" spans="1:181" ht="12.75">
      <c r="A123">
        <v>18</v>
      </c>
      <c r="B123">
        <v>1</v>
      </c>
      <c r="C123">
        <v>121</v>
      </c>
      <c r="E123" t="s">
        <v>256</v>
      </c>
      <c r="F123" t="s">
        <v>243</v>
      </c>
      <c r="G123" t="s">
        <v>244</v>
      </c>
      <c r="H123" t="s">
        <v>40</v>
      </c>
      <c r="I123">
        <f>I117*J123</f>
        <v>0</v>
      </c>
      <c r="J123">
        <v>0</v>
      </c>
      <c r="O123">
        <f t="shared" si="64"/>
        <v>0</v>
      </c>
      <c r="P123">
        <f t="shared" si="65"/>
        <v>0</v>
      </c>
      <c r="Q123">
        <f t="shared" si="66"/>
        <v>0</v>
      </c>
      <c r="R123">
        <f t="shared" si="67"/>
        <v>0</v>
      </c>
      <c r="S123">
        <f t="shared" si="68"/>
        <v>0</v>
      </c>
      <c r="T123">
        <f t="shared" si="69"/>
        <v>0</v>
      </c>
      <c r="U123">
        <f t="shared" si="70"/>
        <v>0</v>
      </c>
      <c r="V123">
        <f t="shared" si="71"/>
        <v>0</v>
      </c>
      <c r="W123">
        <f t="shared" si="72"/>
        <v>0</v>
      </c>
      <c r="X123">
        <f t="shared" si="73"/>
        <v>0</v>
      </c>
      <c r="Y123">
        <f t="shared" si="74"/>
        <v>0</v>
      </c>
      <c r="AA123">
        <v>0</v>
      </c>
      <c r="AB123">
        <f t="shared" si="75"/>
        <v>0</v>
      </c>
      <c r="AC123">
        <f t="shared" si="93"/>
        <v>0</v>
      </c>
      <c r="AD123">
        <f t="shared" si="93"/>
        <v>0</v>
      </c>
      <c r="AE123">
        <f t="shared" si="93"/>
        <v>0</v>
      </c>
      <c r="AF123">
        <f t="shared" si="93"/>
        <v>0</v>
      </c>
      <c r="AG123">
        <f t="shared" si="93"/>
        <v>0</v>
      </c>
      <c r="AH123">
        <f t="shared" si="93"/>
        <v>0</v>
      </c>
      <c r="AI123">
        <f t="shared" si="93"/>
        <v>0</v>
      </c>
      <c r="AJ123">
        <f t="shared" si="93"/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H123">
        <v>3</v>
      </c>
      <c r="BI123">
        <v>1</v>
      </c>
      <c r="BJ123" t="s">
        <v>149</v>
      </c>
      <c r="BM123">
        <v>1100</v>
      </c>
      <c r="BN123">
        <v>0</v>
      </c>
      <c r="BO123" t="s">
        <v>243</v>
      </c>
      <c r="BP123">
        <v>1</v>
      </c>
      <c r="BQ123">
        <v>8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Z123">
        <v>0</v>
      </c>
      <c r="CA123">
        <v>0</v>
      </c>
      <c r="CF123">
        <v>0</v>
      </c>
      <c r="CG123">
        <v>0</v>
      </c>
      <c r="CM123">
        <v>0</v>
      </c>
      <c r="CO123">
        <v>0</v>
      </c>
      <c r="CP123">
        <f t="shared" si="77"/>
        <v>0</v>
      </c>
      <c r="CQ123">
        <f t="shared" si="78"/>
        <v>0</v>
      </c>
      <c r="CR123">
        <f t="shared" si="79"/>
        <v>0</v>
      </c>
      <c r="CS123">
        <f t="shared" si="80"/>
        <v>0</v>
      </c>
      <c r="CT123">
        <f t="shared" si="81"/>
        <v>0</v>
      </c>
      <c r="CU123">
        <f t="shared" si="82"/>
        <v>0</v>
      </c>
      <c r="CV123">
        <f t="shared" si="83"/>
        <v>0</v>
      </c>
      <c r="CW123">
        <f t="shared" si="84"/>
        <v>0</v>
      </c>
      <c r="CX123">
        <f t="shared" si="85"/>
        <v>0</v>
      </c>
      <c r="CY123">
        <f t="shared" si="86"/>
        <v>0</v>
      </c>
      <c r="CZ123">
        <f t="shared" si="87"/>
        <v>0</v>
      </c>
      <c r="DN123">
        <v>0</v>
      </c>
      <c r="DO123">
        <v>0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1009</v>
      </c>
      <c r="DV123" t="s">
        <v>40</v>
      </c>
      <c r="DW123" t="s">
        <v>40</v>
      </c>
      <c r="DX123">
        <v>1000</v>
      </c>
      <c r="EE123">
        <v>23391417</v>
      </c>
      <c r="EF123">
        <v>8</v>
      </c>
      <c r="EG123" t="s">
        <v>155</v>
      </c>
      <c r="EH123">
        <v>0</v>
      </c>
      <c r="EJ123">
        <v>1</v>
      </c>
      <c r="EK123">
        <v>1100</v>
      </c>
      <c r="EL123" t="s">
        <v>156</v>
      </c>
      <c r="EM123" t="s">
        <v>157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0</v>
      </c>
      <c r="FQ123">
        <v>0</v>
      </c>
      <c r="FR123">
        <f t="shared" si="88"/>
        <v>0</v>
      </c>
      <c r="FS123">
        <v>0</v>
      </c>
      <c r="FV123" t="s">
        <v>27</v>
      </c>
      <c r="FW123" t="s">
        <v>28</v>
      </c>
      <c r="FX123">
        <v>0</v>
      </c>
      <c r="FY123">
        <v>0</v>
      </c>
    </row>
    <row r="124" spans="1:181" ht="12.75">
      <c r="A124">
        <v>17</v>
      </c>
      <c r="B124">
        <v>1</v>
      </c>
      <c r="C124">
        <f>ROW(SmtRes!A132)</f>
        <v>132</v>
      </c>
      <c r="D124">
        <f>ROW(EtalonRes!A132)</f>
        <v>132</v>
      </c>
      <c r="E124" t="s">
        <v>257</v>
      </c>
      <c r="F124" t="s">
        <v>258</v>
      </c>
      <c r="G124" t="s">
        <v>259</v>
      </c>
      <c r="H124" t="s">
        <v>21</v>
      </c>
      <c r="I124">
        <v>1</v>
      </c>
      <c r="J124">
        <v>0</v>
      </c>
      <c r="O124">
        <f t="shared" si="64"/>
        <v>152.94</v>
      </c>
      <c r="P124">
        <f t="shared" si="65"/>
        <v>7.37</v>
      </c>
      <c r="Q124">
        <f t="shared" si="66"/>
        <v>115.46</v>
      </c>
      <c r="R124">
        <f t="shared" si="67"/>
        <v>16.19</v>
      </c>
      <c r="S124">
        <f t="shared" si="68"/>
        <v>30.11</v>
      </c>
      <c r="T124">
        <f t="shared" si="69"/>
        <v>0</v>
      </c>
      <c r="U124">
        <f t="shared" si="70"/>
        <v>3.32</v>
      </c>
      <c r="V124">
        <f t="shared" si="71"/>
        <v>1.37</v>
      </c>
      <c r="W124">
        <f t="shared" si="72"/>
        <v>0</v>
      </c>
      <c r="X124">
        <f t="shared" si="73"/>
        <v>41.21</v>
      </c>
      <c r="Y124">
        <f t="shared" si="74"/>
        <v>22.22</v>
      </c>
      <c r="AA124">
        <v>0</v>
      </c>
      <c r="AB124">
        <f t="shared" si="75"/>
        <v>152.94</v>
      </c>
      <c r="AC124">
        <f>(ES124)</f>
        <v>7.37</v>
      </c>
      <c r="AD124">
        <f>(ET124)</f>
        <v>115.46</v>
      </c>
      <c r="AE124">
        <f>(EU124)</f>
        <v>16.19</v>
      </c>
      <c r="AF124">
        <f>(EV124)</f>
        <v>30.11</v>
      </c>
      <c r="AG124">
        <f>(AP124)</f>
        <v>0</v>
      </c>
      <c r="AH124">
        <f>(EW124)</f>
        <v>3.32</v>
      </c>
      <c r="AI124">
        <f>(EX124)</f>
        <v>1.37</v>
      </c>
      <c r="AJ124">
        <f>(AS124)</f>
        <v>0</v>
      </c>
      <c r="AK124">
        <v>152.94</v>
      </c>
      <c r="AL124">
        <v>7.37</v>
      </c>
      <c r="AM124">
        <v>115.46</v>
      </c>
      <c r="AN124">
        <v>16.19</v>
      </c>
      <c r="AO124">
        <v>30.11</v>
      </c>
      <c r="AP124">
        <v>0</v>
      </c>
      <c r="AQ124">
        <v>3.32</v>
      </c>
      <c r="AR124">
        <v>1.37</v>
      </c>
      <c r="AS124">
        <v>0</v>
      </c>
      <c r="AT124">
        <v>89</v>
      </c>
      <c r="AU124">
        <v>48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H124">
        <v>0</v>
      </c>
      <c r="BI124">
        <v>1</v>
      </c>
      <c r="BJ124" t="s">
        <v>260</v>
      </c>
      <c r="BM124">
        <v>33001</v>
      </c>
      <c r="BN124">
        <v>0</v>
      </c>
      <c r="BO124" t="s">
        <v>258</v>
      </c>
      <c r="BP124">
        <v>1</v>
      </c>
      <c r="BQ124">
        <v>2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Z124">
        <v>105</v>
      </c>
      <c r="CA124">
        <v>60</v>
      </c>
      <c r="CF124">
        <v>0</v>
      </c>
      <c r="CG124">
        <v>0</v>
      </c>
      <c r="CM124">
        <v>0</v>
      </c>
      <c r="CO124">
        <v>0</v>
      </c>
      <c r="CP124">
        <f t="shared" si="77"/>
        <v>152.94</v>
      </c>
      <c r="CQ124">
        <f t="shared" si="78"/>
        <v>7.37</v>
      </c>
      <c r="CR124">
        <f t="shared" si="79"/>
        <v>115.46</v>
      </c>
      <c r="CS124">
        <f t="shared" si="80"/>
        <v>16.19</v>
      </c>
      <c r="CT124">
        <f t="shared" si="81"/>
        <v>30.11</v>
      </c>
      <c r="CU124">
        <f t="shared" si="82"/>
        <v>0</v>
      </c>
      <c r="CV124">
        <f t="shared" si="83"/>
        <v>3.32</v>
      </c>
      <c r="CW124">
        <f t="shared" si="84"/>
        <v>1.37</v>
      </c>
      <c r="CX124">
        <f t="shared" si="85"/>
        <v>0</v>
      </c>
      <c r="CY124">
        <f t="shared" si="86"/>
        <v>41.207</v>
      </c>
      <c r="CZ124">
        <f t="shared" si="87"/>
        <v>22.223999999999997</v>
      </c>
      <c r="DN124">
        <v>0</v>
      </c>
      <c r="DO124">
        <v>0</v>
      </c>
      <c r="DP124">
        <v>1</v>
      </c>
      <c r="DQ124">
        <v>1</v>
      </c>
      <c r="DR124">
        <v>1</v>
      </c>
      <c r="DS124">
        <v>1</v>
      </c>
      <c r="DT124">
        <v>1</v>
      </c>
      <c r="DU124">
        <v>1010</v>
      </c>
      <c r="DV124" t="s">
        <v>21</v>
      </c>
      <c r="DW124" t="s">
        <v>59</v>
      </c>
      <c r="DX124">
        <v>1</v>
      </c>
      <c r="EE124">
        <v>23391292</v>
      </c>
      <c r="EF124">
        <v>2</v>
      </c>
      <c r="EG124" t="s">
        <v>24</v>
      </c>
      <c r="EH124">
        <v>0</v>
      </c>
      <c r="EJ124">
        <v>1</v>
      </c>
      <c r="EK124">
        <v>33001</v>
      </c>
      <c r="EL124" t="s">
        <v>25</v>
      </c>
      <c r="EM124" t="s">
        <v>26</v>
      </c>
      <c r="EQ124">
        <v>0</v>
      </c>
      <c r="ER124">
        <v>152.94</v>
      </c>
      <c r="ES124">
        <v>7.37</v>
      </c>
      <c r="ET124">
        <v>115.46</v>
      </c>
      <c r="EU124">
        <v>16.19</v>
      </c>
      <c r="EV124">
        <v>30.11</v>
      </c>
      <c r="EW124">
        <v>3.32</v>
      </c>
      <c r="EX124">
        <v>1.37</v>
      </c>
      <c r="EY124">
        <v>0</v>
      </c>
      <c r="EZ124">
        <v>0</v>
      </c>
      <c r="FQ124">
        <v>0</v>
      </c>
      <c r="FR124">
        <f t="shared" si="88"/>
        <v>0</v>
      </c>
      <c r="FS124">
        <v>0</v>
      </c>
      <c r="FV124" t="s">
        <v>27</v>
      </c>
      <c r="FW124" t="s">
        <v>28</v>
      </c>
      <c r="FX124">
        <v>105</v>
      </c>
      <c r="FY124">
        <v>60</v>
      </c>
    </row>
    <row r="125" spans="1:181" ht="12.75">
      <c r="A125">
        <v>18</v>
      </c>
      <c r="B125">
        <v>1</v>
      </c>
      <c r="C125">
        <v>126</v>
      </c>
      <c r="E125" t="s">
        <v>261</v>
      </c>
      <c r="F125" t="s">
        <v>147</v>
      </c>
      <c r="G125" t="s">
        <v>148</v>
      </c>
      <c r="H125" t="s">
        <v>40</v>
      </c>
      <c r="I125">
        <f>I124*J125</f>
        <v>0</v>
      </c>
      <c r="J125">
        <v>0</v>
      </c>
      <c r="O125">
        <f t="shared" si="64"/>
        <v>0</v>
      </c>
      <c r="P125">
        <f t="shared" si="65"/>
        <v>0</v>
      </c>
      <c r="Q125">
        <f t="shared" si="66"/>
        <v>0</v>
      </c>
      <c r="R125">
        <f t="shared" si="67"/>
        <v>0</v>
      </c>
      <c r="S125">
        <f t="shared" si="68"/>
        <v>0</v>
      </c>
      <c r="T125">
        <f t="shared" si="69"/>
        <v>0</v>
      </c>
      <c r="U125">
        <f t="shared" si="70"/>
        <v>0</v>
      </c>
      <c r="V125">
        <f t="shared" si="71"/>
        <v>0</v>
      </c>
      <c r="W125">
        <f t="shared" si="72"/>
        <v>0</v>
      </c>
      <c r="X125">
        <f t="shared" si="73"/>
        <v>0</v>
      </c>
      <c r="Y125">
        <f t="shared" si="74"/>
        <v>0</v>
      </c>
      <c r="AA125">
        <v>0</v>
      </c>
      <c r="AB125">
        <f t="shared" si="75"/>
        <v>9035.35</v>
      </c>
      <c r="AC125">
        <f aca="true" t="shared" si="94" ref="AC125:AJ130">AL125</f>
        <v>9035.35</v>
      </c>
      <c r="AD125">
        <f t="shared" si="94"/>
        <v>0</v>
      </c>
      <c r="AE125">
        <f t="shared" si="94"/>
        <v>0</v>
      </c>
      <c r="AF125">
        <f t="shared" si="94"/>
        <v>0</v>
      </c>
      <c r="AG125">
        <f t="shared" si="94"/>
        <v>0</v>
      </c>
      <c r="AH125">
        <f t="shared" si="94"/>
        <v>0</v>
      </c>
      <c r="AI125">
        <f t="shared" si="94"/>
        <v>0</v>
      </c>
      <c r="AJ125">
        <f t="shared" si="94"/>
        <v>0</v>
      </c>
      <c r="AK125">
        <v>9035.35</v>
      </c>
      <c r="AL125">
        <v>9035.35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H125">
        <v>3</v>
      </c>
      <c r="BI125">
        <v>4</v>
      </c>
      <c r="BJ125" t="s">
        <v>149</v>
      </c>
      <c r="BM125">
        <v>0</v>
      </c>
      <c r="BN125">
        <v>0</v>
      </c>
      <c r="BP125">
        <v>0</v>
      </c>
      <c r="BQ125">
        <v>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Z125">
        <v>0</v>
      </c>
      <c r="CA125">
        <v>0</v>
      </c>
      <c r="CF125">
        <v>0</v>
      </c>
      <c r="CG125">
        <v>0</v>
      </c>
      <c r="CM125">
        <v>0</v>
      </c>
      <c r="CO125">
        <v>0</v>
      </c>
      <c r="CP125">
        <f t="shared" si="77"/>
        <v>0</v>
      </c>
      <c r="CQ125">
        <f t="shared" si="78"/>
        <v>9035.35</v>
      </c>
      <c r="CR125">
        <f t="shared" si="79"/>
        <v>0</v>
      </c>
      <c r="CS125">
        <f t="shared" si="80"/>
        <v>0</v>
      </c>
      <c r="CT125">
        <f t="shared" si="81"/>
        <v>0</v>
      </c>
      <c r="CU125">
        <f t="shared" si="82"/>
        <v>0</v>
      </c>
      <c r="CV125">
        <f t="shared" si="83"/>
        <v>0</v>
      </c>
      <c r="CW125">
        <f t="shared" si="84"/>
        <v>0</v>
      </c>
      <c r="CX125">
        <f t="shared" si="85"/>
        <v>0</v>
      </c>
      <c r="CY125">
        <f t="shared" si="86"/>
        <v>0</v>
      </c>
      <c r="CZ125">
        <f t="shared" si="87"/>
        <v>0</v>
      </c>
      <c r="DN125">
        <v>0</v>
      </c>
      <c r="DO125">
        <v>0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1009</v>
      </c>
      <c r="DV125" t="s">
        <v>40</v>
      </c>
      <c r="DW125" t="s">
        <v>40</v>
      </c>
      <c r="DX125">
        <v>1000</v>
      </c>
      <c r="EE125">
        <v>23391178</v>
      </c>
      <c r="EF125">
        <v>1</v>
      </c>
      <c r="EG125" t="s">
        <v>150</v>
      </c>
      <c r="EH125">
        <v>0</v>
      </c>
      <c r="EJ125">
        <v>4</v>
      </c>
      <c r="EK125">
        <v>0</v>
      </c>
      <c r="EL125" t="s">
        <v>150</v>
      </c>
      <c r="EM125" t="s">
        <v>151</v>
      </c>
      <c r="EQ125">
        <v>0</v>
      </c>
      <c r="ER125">
        <v>9035.35</v>
      </c>
      <c r="ES125">
        <v>9035.35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0</v>
      </c>
      <c r="FQ125">
        <v>0</v>
      </c>
      <c r="FR125">
        <f t="shared" si="88"/>
        <v>0</v>
      </c>
      <c r="FS125">
        <v>0</v>
      </c>
      <c r="FV125" t="s">
        <v>27</v>
      </c>
      <c r="FW125" t="s">
        <v>28</v>
      </c>
      <c r="FX125">
        <v>0</v>
      </c>
      <c r="FY125">
        <v>0</v>
      </c>
    </row>
    <row r="126" spans="1:181" ht="12.75">
      <c r="A126">
        <v>18</v>
      </c>
      <c r="B126">
        <v>1</v>
      </c>
      <c r="C126">
        <v>128</v>
      </c>
      <c r="E126" t="s">
        <v>262</v>
      </c>
      <c r="F126" t="s">
        <v>159</v>
      </c>
      <c r="G126" t="s">
        <v>160</v>
      </c>
      <c r="H126" t="s">
        <v>21</v>
      </c>
      <c r="I126">
        <f>I124*J126</f>
        <v>0</v>
      </c>
      <c r="J126">
        <v>0</v>
      </c>
      <c r="O126">
        <f t="shared" si="64"/>
        <v>0</v>
      </c>
      <c r="P126">
        <f t="shared" si="65"/>
        <v>0</v>
      </c>
      <c r="Q126">
        <f t="shared" si="66"/>
        <v>0</v>
      </c>
      <c r="R126">
        <f t="shared" si="67"/>
        <v>0</v>
      </c>
      <c r="S126">
        <f t="shared" si="68"/>
        <v>0</v>
      </c>
      <c r="T126">
        <f t="shared" si="69"/>
        <v>0</v>
      </c>
      <c r="U126">
        <f t="shared" si="70"/>
        <v>0</v>
      </c>
      <c r="V126">
        <f t="shared" si="71"/>
        <v>0</v>
      </c>
      <c r="W126">
        <f t="shared" si="72"/>
        <v>0</v>
      </c>
      <c r="X126">
        <f t="shared" si="73"/>
        <v>0</v>
      </c>
      <c r="Y126">
        <f t="shared" si="74"/>
        <v>0</v>
      </c>
      <c r="AA126">
        <v>0</v>
      </c>
      <c r="AB126">
        <f t="shared" si="75"/>
        <v>0</v>
      </c>
      <c r="AC126">
        <f t="shared" si="94"/>
        <v>0</v>
      </c>
      <c r="AD126">
        <f t="shared" si="94"/>
        <v>0</v>
      </c>
      <c r="AE126">
        <f t="shared" si="94"/>
        <v>0</v>
      </c>
      <c r="AF126">
        <f t="shared" si="94"/>
        <v>0</v>
      </c>
      <c r="AG126">
        <f t="shared" si="94"/>
        <v>0</v>
      </c>
      <c r="AH126">
        <f t="shared" si="94"/>
        <v>0</v>
      </c>
      <c r="AI126">
        <f t="shared" si="94"/>
        <v>0</v>
      </c>
      <c r="AJ126">
        <f t="shared" si="94"/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H126">
        <v>3</v>
      </c>
      <c r="BI126">
        <v>1</v>
      </c>
      <c r="BJ126" t="s">
        <v>149</v>
      </c>
      <c r="BM126">
        <v>1100</v>
      </c>
      <c r="BN126">
        <v>0</v>
      </c>
      <c r="BO126" t="s">
        <v>159</v>
      </c>
      <c r="BP126">
        <v>1</v>
      </c>
      <c r="BQ126">
        <v>8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Z126">
        <v>0</v>
      </c>
      <c r="CA126">
        <v>0</v>
      </c>
      <c r="CF126">
        <v>0</v>
      </c>
      <c r="CG126">
        <v>0</v>
      </c>
      <c r="CM126">
        <v>0</v>
      </c>
      <c r="CO126">
        <v>0</v>
      </c>
      <c r="CP126">
        <f t="shared" si="77"/>
        <v>0</v>
      </c>
      <c r="CQ126">
        <f t="shared" si="78"/>
        <v>0</v>
      </c>
      <c r="CR126">
        <f t="shared" si="79"/>
        <v>0</v>
      </c>
      <c r="CS126">
        <f t="shared" si="80"/>
        <v>0</v>
      </c>
      <c r="CT126">
        <f t="shared" si="81"/>
        <v>0</v>
      </c>
      <c r="CU126">
        <f t="shared" si="82"/>
        <v>0</v>
      </c>
      <c r="CV126">
        <f t="shared" si="83"/>
        <v>0</v>
      </c>
      <c r="CW126">
        <f t="shared" si="84"/>
        <v>0</v>
      </c>
      <c r="CX126">
        <f t="shared" si="85"/>
        <v>0</v>
      </c>
      <c r="CY126">
        <f t="shared" si="86"/>
        <v>0</v>
      </c>
      <c r="CZ126">
        <f t="shared" si="87"/>
        <v>0</v>
      </c>
      <c r="DN126">
        <v>0</v>
      </c>
      <c r="DO126">
        <v>0</v>
      </c>
      <c r="DP126">
        <v>1</v>
      </c>
      <c r="DQ126">
        <v>1</v>
      </c>
      <c r="DR126">
        <v>1</v>
      </c>
      <c r="DS126">
        <v>1</v>
      </c>
      <c r="DT126">
        <v>1</v>
      </c>
      <c r="DU126">
        <v>1010</v>
      </c>
      <c r="DV126" t="s">
        <v>21</v>
      </c>
      <c r="DW126" t="s">
        <v>21</v>
      </c>
      <c r="DX126">
        <v>1</v>
      </c>
      <c r="EE126">
        <v>23391417</v>
      </c>
      <c r="EF126">
        <v>8</v>
      </c>
      <c r="EG126" t="s">
        <v>155</v>
      </c>
      <c r="EH126">
        <v>0</v>
      </c>
      <c r="EJ126">
        <v>1</v>
      </c>
      <c r="EK126">
        <v>1100</v>
      </c>
      <c r="EL126" t="s">
        <v>156</v>
      </c>
      <c r="EM126" t="s">
        <v>157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Z126">
        <v>0</v>
      </c>
      <c r="FQ126">
        <v>0</v>
      </c>
      <c r="FR126">
        <f t="shared" si="88"/>
        <v>0</v>
      </c>
      <c r="FS126">
        <v>0</v>
      </c>
      <c r="FV126" t="s">
        <v>27</v>
      </c>
      <c r="FW126" t="s">
        <v>28</v>
      </c>
      <c r="FX126">
        <v>0</v>
      </c>
      <c r="FY126">
        <v>0</v>
      </c>
    </row>
    <row r="127" spans="1:181" ht="12.75">
      <c r="A127">
        <v>18</v>
      </c>
      <c r="B127">
        <v>1</v>
      </c>
      <c r="C127">
        <v>129</v>
      </c>
      <c r="E127" t="s">
        <v>263</v>
      </c>
      <c r="F127" t="s">
        <v>252</v>
      </c>
      <c r="G127" t="s">
        <v>253</v>
      </c>
      <c r="H127" t="s">
        <v>170</v>
      </c>
      <c r="I127">
        <f>I124*J127</f>
        <v>0</v>
      </c>
      <c r="J127">
        <v>0</v>
      </c>
      <c r="O127">
        <f t="shared" si="64"/>
        <v>0</v>
      </c>
      <c r="P127">
        <f t="shared" si="65"/>
        <v>0</v>
      </c>
      <c r="Q127">
        <f t="shared" si="66"/>
        <v>0</v>
      </c>
      <c r="R127">
        <f t="shared" si="67"/>
        <v>0</v>
      </c>
      <c r="S127">
        <f t="shared" si="68"/>
        <v>0</v>
      </c>
      <c r="T127">
        <f t="shared" si="69"/>
        <v>0</v>
      </c>
      <c r="U127">
        <f t="shared" si="70"/>
        <v>0</v>
      </c>
      <c r="V127">
        <f t="shared" si="71"/>
        <v>0</v>
      </c>
      <c r="W127">
        <f t="shared" si="72"/>
        <v>0</v>
      </c>
      <c r="X127">
        <f t="shared" si="73"/>
        <v>0</v>
      </c>
      <c r="Y127">
        <f t="shared" si="74"/>
        <v>0</v>
      </c>
      <c r="AA127">
        <v>0</v>
      </c>
      <c r="AB127">
        <f t="shared" si="75"/>
        <v>0</v>
      </c>
      <c r="AC127">
        <f t="shared" si="94"/>
        <v>0</v>
      </c>
      <c r="AD127">
        <f t="shared" si="94"/>
        <v>0</v>
      </c>
      <c r="AE127">
        <f t="shared" si="94"/>
        <v>0</v>
      </c>
      <c r="AF127">
        <f t="shared" si="94"/>
        <v>0</v>
      </c>
      <c r="AG127">
        <f t="shared" si="94"/>
        <v>0</v>
      </c>
      <c r="AH127">
        <f t="shared" si="94"/>
        <v>0</v>
      </c>
      <c r="AI127">
        <f t="shared" si="94"/>
        <v>0</v>
      </c>
      <c r="AJ127">
        <f t="shared" si="94"/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H127">
        <v>3</v>
      </c>
      <c r="BI127">
        <v>1</v>
      </c>
      <c r="BJ127" t="s">
        <v>149</v>
      </c>
      <c r="BM127">
        <v>1100</v>
      </c>
      <c r="BN127">
        <v>0</v>
      </c>
      <c r="BO127" t="s">
        <v>252</v>
      </c>
      <c r="BP127">
        <v>1</v>
      </c>
      <c r="BQ127">
        <v>8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Z127">
        <v>0</v>
      </c>
      <c r="CA127">
        <v>0</v>
      </c>
      <c r="CF127">
        <v>0</v>
      </c>
      <c r="CG127">
        <v>0</v>
      </c>
      <c r="CM127">
        <v>0</v>
      </c>
      <c r="CO127">
        <v>0</v>
      </c>
      <c r="CP127">
        <f t="shared" si="77"/>
        <v>0</v>
      </c>
      <c r="CQ127">
        <f t="shared" si="78"/>
        <v>0</v>
      </c>
      <c r="CR127">
        <f t="shared" si="79"/>
        <v>0</v>
      </c>
      <c r="CS127">
        <f t="shared" si="80"/>
        <v>0</v>
      </c>
      <c r="CT127">
        <f t="shared" si="81"/>
        <v>0</v>
      </c>
      <c r="CU127">
        <f t="shared" si="82"/>
        <v>0</v>
      </c>
      <c r="CV127">
        <f t="shared" si="83"/>
        <v>0</v>
      </c>
      <c r="CW127">
        <f t="shared" si="84"/>
        <v>0</v>
      </c>
      <c r="CX127">
        <f t="shared" si="85"/>
        <v>0</v>
      </c>
      <c r="CY127">
        <f t="shared" si="86"/>
        <v>0</v>
      </c>
      <c r="CZ127">
        <f t="shared" si="87"/>
        <v>0</v>
      </c>
      <c r="DN127">
        <v>0</v>
      </c>
      <c r="DO127">
        <v>0</v>
      </c>
      <c r="DP127">
        <v>1</v>
      </c>
      <c r="DQ127">
        <v>1</v>
      </c>
      <c r="DR127">
        <v>1</v>
      </c>
      <c r="DS127">
        <v>1</v>
      </c>
      <c r="DT127">
        <v>1</v>
      </c>
      <c r="DU127">
        <v>1009</v>
      </c>
      <c r="DV127" t="s">
        <v>170</v>
      </c>
      <c r="DW127" t="s">
        <v>170</v>
      </c>
      <c r="DX127">
        <v>1</v>
      </c>
      <c r="EE127">
        <v>23391417</v>
      </c>
      <c r="EF127">
        <v>8</v>
      </c>
      <c r="EG127" t="s">
        <v>155</v>
      </c>
      <c r="EH127">
        <v>0</v>
      </c>
      <c r="EJ127">
        <v>1</v>
      </c>
      <c r="EK127">
        <v>1100</v>
      </c>
      <c r="EL127" t="s">
        <v>156</v>
      </c>
      <c r="EM127" t="s">
        <v>157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0</v>
      </c>
      <c r="FQ127">
        <v>0</v>
      </c>
      <c r="FR127">
        <f t="shared" si="88"/>
        <v>0</v>
      </c>
      <c r="FS127">
        <v>0</v>
      </c>
      <c r="FV127" t="s">
        <v>27</v>
      </c>
      <c r="FW127" t="s">
        <v>28</v>
      </c>
      <c r="FX127">
        <v>0</v>
      </c>
      <c r="FY127">
        <v>0</v>
      </c>
    </row>
    <row r="128" spans="1:181" ht="12.75">
      <c r="A128">
        <v>18</v>
      </c>
      <c r="B128">
        <v>1</v>
      </c>
      <c r="C128">
        <v>130</v>
      </c>
      <c r="E128" t="s">
        <v>264</v>
      </c>
      <c r="F128" t="s">
        <v>168</v>
      </c>
      <c r="G128" t="s">
        <v>169</v>
      </c>
      <c r="H128" t="s">
        <v>170</v>
      </c>
      <c r="I128">
        <f>I124*J128</f>
        <v>0</v>
      </c>
      <c r="J128">
        <v>0</v>
      </c>
      <c r="O128">
        <f t="shared" si="64"/>
        <v>0</v>
      </c>
      <c r="P128">
        <f t="shared" si="65"/>
        <v>0</v>
      </c>
      <c r="Q128">
        <f t="shared" si="66"/>
        <v>0</v>
      </c>
      <c r="R128">
        <f t="shared" si="67"/>
        <v>0</v>
      </c>
      <c r="S128">
        <f t="shared" si="68"/>
        <v>0</v>
      </c>
      <c r="T128">
        <f t="shared" si="69"/>
        <v>0</v>
      </c>
      <c r="U128">
        <f t="shared" si="70"/>
        <v>0</v>
      </c>
      <c r="V128">
        <f t="shared" si="71"/>
        <v>0</v>
      </c>
      <c r="W128">
        <f t="shared" si="72"/>
        <v>0</v>
      </c>
      <c r="X128">
        <f t="shared" si="73"/>
        <v>0</v>
      </c>
      <c r="Y128">
        <f t="shared" si="74"/>
        <v>0</v>
      </c>
      <c r="AA128">
        <v>0</v>
      </c>
      <c r="AB128">
        <f t="shared" si="75"/>
        <v>0</v>
      </c>
      <c r="AC128">
        <f t="shared" si="94"/>
        <v>0</v>
      </c>
      <c r="AD128">
        <f t="shared" si="94"/>
        <v>0</v>
      </c>
      <c r="AE128">
        <f t="shared" si="94"/>
        <v>0</v>
      </c>
      <c r="AF128">
        <f t="shared" si="94"/>
        <v>0</v>
      </c>
      <c r="AG128">
        <f t="shared" si="94"/>
        <v>0</v>
      </c>
      <c r="AH128">
        <f t="shared" si="94"/>
        <v>0</v>
      </c>
      <c r="AI128">
        <f t="shared" si="94"/>
        <v>0</v>
      </c>
      <c r="AJ128">
        <f t="shared" si="94"/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H128">
        <v>3</v>
      </c>
      <c r="BI128">
        <v>1</v>
      </c>
      <c r="BJ128" t="s">
        <v>149</v>
      </c>
      <c r="BM128">
        <v>1100</v>
      </c>
      <c r="BN128">
        <v>0</v>
      </c>
      <c r="BO128" t="s">
        <v>168</v>
      </c>
      <c r="BP128">
        <v>1</v>
      </c>
      <c r="BQ128">
        <v>8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Z128">
        <v>0</v>
      </c>
      <c r="CA128">
        <v>0</v>
      </c>
      <c r="CF128">
        <v>0</v>
      </c>
      <c r="CG128">
        <v>0</v>
      </c>
      <c r="CM128">
        <v>0</v>
      </c>
      <c r="CO128">
        <v>0</v>
      </c>
      <c r="CP128">
        <f t="shared" si="77"/>
        <v>0</v>
      </c>
      <c r="CQ128">
        <f t="shared" si="78"/>
        <v>0</v>
      </c>
      <c r="CR128">
        <f t="shared" si="79"/>
        <v>0</v>
      </c>
      <c r="CS128">
        <f t="shared" si="80"/>
        <v>0</v>
      </c>
      <c r="CT128">
        <f t="shared" si="81"/>
        <v>0</v>
      </c>
      <c r="CU128">
        <f t="shared" si="82"/>
        <v>0</v>
      </c>
      <c r="CV128">
        <f t="shared" si="83"/>
        <v>0</v>
      </c>
      <c r="CW128">
        <f t="shared" si="84"/>
        <v>0</v>
      </c>
      <c r="CX128">
        <f t="shared" si="85"/>
        <v>0</v>
      </c>
      <c r="CY128">
        <f t="shared" si="86"/>
        <v>0</v>
      </c>
      <c r="CZ128">
        <f t="shared" si="87"/>
        <v>0</v>
      </c>
      <c r="DN128">
        <v>0</v>
      </c>
      <c r="DO128">
        <v>0</v>
      </c>
      <c r="DP128">
        <v>1</v>
      </c>
      <c r="DQ128">
        <v>1</v>
      </c>
      <c r="DR128">
        <v>1</v>
      </c>
      <c r="DS128">
        <v>1</v>
      </c>
      <c r="DT128">
        <v>1</v>
      </c>
      <c r="DU128">
        <v>1009</v>
      </c>
      <c r="DV128" t="s">
        <v>170</v>
      </c>
      <c r="DW128" t="s">
        <v>170</v>
      </c>
      <c r="DX128">
        <v>1</v>
      </c>
      <c r="EE128">
        <v>23391417</v>
      </c>
      <c r="EF128">
        <v>8</v>
      </c>
      <c r="EG128" t="s">
        <v>155</v>
      </c>
      <c r="EH128">
        <v>0</v>
      </c>
      <c r="EJ128">
        <v>1</v>
      </c>
      <c r="EK128">
        <v>1100</v>
      </c>
      <c r="EL128" t="s">
        <v>156</v>
      </c>
      <c r="EM128" t="s">
        <v>157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Z128">
        <v>0</v>
      </c>
      <c r="FQ128">
        <v>0</v>
      </c>
      <c r="FR128">
        <f t="shared" si="88"/>
        <v>0</v>
      </c>
      <c r="FS128">
        <v>0</v>
      </c>
      <c r="FV128" t="s">
        <v>27</v>
      </c>
      <c r="FW128" t="s">
        <v>28</v>
      </c>
      <c r="FX128">
        <v>0</v>
      </c>
      <c r="FY128">
        <v>0</v>
      </c>
    </row>
    <row r="129" spans="1:181" ht="12.75">
      <c r="A129">
        <v>18</v>
      </c>
      <c r="B129">
        <v>1</v>
      </c>
      <c r="C129">
        <v>131</v>
      </c>
      <c r="E129" t="s">
        <v>265</v>
      </c>
      <c r="F129" t="s">
        <v>172</v>
      </c>
      <c r="G129" t="s">
        <v>173</v>
      </c>
      <c r="H129" t="s">
        <v>40</v>
      </c>
      <c r="I129">
        <f>I124*J129</f>
        <v>0</v>
      </c>
      <c r="J129">
        <v>0</v>
      </c>
      <c r="O129">
        <f t="shared" si="64"/>
        <v>0</v>
      </c>
      <c r="P129">
        <f t="shared" si="65"/>
        <v>0</v>
      </c>
      <c r="Q129">
        <f t="shared" si="66"/>
        <v>0</v>
      </c>
      <c r="R129">
        <f t="shared" si="67"/>
        <v>0</v>
      </c>
      <c r="S129">
        <f t="shared" si="68"/>
        <v>0</v>
      </c>
      <c r="T129">
        <f t="shared" si="69"/>
        <v>0</v>
      </c>
      <c r="U129">
        <f t="shared" si="70"/>
        <v>0</v>
      </c>
      <c r="V129">
        <f t="shared" si="71"/>
        <v>0</v>
      </c>
      <c r="W129">
        <f t="shared" si="72"/>
        <v>0</v>
      </c>
      <c r="X129">
        <f t="shared" si="73"/>
        <v>0</v>
      </c>
      <c r="Y129">
        <f t="shared" si="74"/>
        <v>0</v>
      </c>
      <c r="AA129">
        <v>0</v>
      </c>
      <c r="AB129">
        <f t="shared" si="75"/>
        <v>0</v>
      </c>
      <c r="AC129">
        <f t="shared" si="94"/>
        <v>0</v>
      </c>
      <c r="AD129">
        <f t="shared" si="94"/>
        <v>0</v>
      </c>
      <c r="AE129">
        <f t="shared" si="94"/>
        <v>0</v>
      </c>
      <c r="AF129">
        <f t="shared" si="94"/>
        <v>0</v>
      </c>
      <c r="AG129">
        <f t="shared" si="94"/>
        <v>0</v>
      </c>
      <c r="AH129">
        <f t="shared" si="94"/>
        <v>0</v>
      </c>
      <c r="AI129">
        <f t="shared" si="94"/>
        <v>0</v>
      </c>
      <c r="AJ129">
        <f t="shared" si="94"/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H129">
        <v>3</v>
      </c>
      <c r="BI129">
        <v>1</v>
      </c>
      <c r="BJ129" t="s">
        <v>149</v>
      </c>
      <c r="BM129">
        <v>1100</v>
      </c>
      <c r="BN129">
        <v>0</v>
      </c>
      <c r="BO129" t="s">
        <v>172</v>
      </c>
      <c r="BP129">
        <v>1</v>
      </c>
      <c r="BQ129">
        <v>8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Z129">
        <v>0</v>
      </c>
      <c r="CA129">
        <v>0</v>
      </c>
      <c r="CF129">
        <v>0</v>
      </c>
      <c r="CG129">
        <v>0</v>
      </c>
      <c r="CM129">
        <v>0</v>
      </c>
      <c r="CO129">
        <v>0</v>
      </c>
      <c r="CP129">
        <f t="shared" si="77"/>
        <v>0</v>
      </c>
      <c r="CQ129">
        <f t="shared" si="78"/>
        <v>0</v>
      </c>
      <c r="CR129">
        <f t="shared" si="79"/>
        <v>0</v>
      </c>
      <c r="CS129">
        <f t="shared" si="80"/>
        <v>0</v>
      </c>
      <c r="CT129">
        <f t="shared" si="81"/>
        <v>0</v>
      </c>
      <c r="CU129">
        <f t="shared" si="82"/>
        <v>0</v>
      </c>
      <c r="CV129">
        <f t="shared" si="83"/>
        <v>0</v>
      </c>
      <c r="CW129">
        <f t="shared" si="84"/>
        <v>0</v>
      </c>
      <c r="CX129">
        <f t="shared" si="85"/>
        <v>0</v>
      </c>
      <c r="CY129">
        <f t="shared" si="86"/>
        <v>0</v>
      </c>
      <c r="CZ129">
        <f t="shared" si="87"/>
        <v>0</v>
      </c>
      <c r="DN129">
        <v>0</v>
      </c>
      <c r="DO129">
        <v>0</v>
      </c>
      <c r="DP129">
        <v>1</v>
      </c>
      <c r="DQ129">
        <v>1</v>
      </c>
      <c r="DR129">
        <v>1</v>
      </c>
      <c r="DS129">
        <v>1</v>
      </c>
      <c r="DT129">
        <v>1</v>
      </c>
      <c r="DU129">
        <v>1009</v>
      </c>
      <c r="DV129" t="s">
        <v>40</v>
      </c>
      <c r="DW129" t="s">
        <v>40</v>
      </c>
      <c r="DX129">
        <v>1000</v>
      </c>
      <c r="EE129">
        <v>23391417</v>
      </c>
      <c r="EF129">
        <v>8</v>
      </c>
      <c r="EG129" t="s">
        <v>155</v>
      </c>
      <c r="EH129">
        <v>0</v>
      </c>
      <c r="EJ129">
        <v>1</v>
      </c>
      <c r="EK129">
        <v>1100</v>
      </c>
      <c r="EL129" t="s">
        <v>156</v>
      </c>
      <c r="EM129" t="s">
        <v>157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0</v>
      </c>
      <c r="FQ129">
        <v>0</v>
      </c>
      <c r="FR129">
        <f t="shared" si="88"/>
        <v>0</v>
      </c>
      <c r="FS129">
        <v>0</v>
      </c>
      <c r="FV129" t="s">
        <v>27</v>
      </c>
      <c r="FW129" t="s">
        <v>28</v>
      </c>
      <c r="FX129">
        <v>0</v>
      </c>
      <c r="FY129">
        <v>0</v>
      </c>
    </row>
    <row r="130" spans="1:181" ht="12.75">
      <c r="A130">
        <v>18</v>
      </c>
      <c r="B130">
        <v>1</v>
      </c>
      <c r="C130">
        <v>132</v>
      </c>
      <c r="E130" t="s">
        <v>266</v>
      </c>
      <c r="F130" t="s">
        <v>243</v>
      </c>
      <c r="G130" t="s">
        <v>244</v>
      </c>
      <c r="H130" t="s">
        <v>40</v>
      </c>
      <c r="I130">
        <f>I124*J130</f>
        <v>0</v>
      </c>
      <c r="J130">
        <v>0</v>
      </c>
      <c r="O130">
        <f t="shared" si="64"/>
        <v>0</v>
      </c>
      <c r="P130">
        <f t="shared" si="65"/>
        <v>0</v>
      </c>
      <c r="Q130">
        <f t="shared" si="66"/>
        <v>0</v>
      </c>
      <c r="R130">
        <f t="shared" si="67"/>
        <v>0</v>
      </c>
      <c r="S130">
        <f t="shared" si="68"/>
        <v>0</v>
      </c>
      <c r="T130">
        <f t="shared" si="69"/>
        <v>0</v>
      </c>
      <c r="U130">
        <f t="shared" si="70"/>
        <v>0</v>
      </c>
      <c r="V130">
        <f t="shared" si="71"/>
        <v>0</v>
      </c>
      <c r="W130">
        <f t="shared" si="72"/>
        <v>0</v>
      </c>
      <c r="X130">
        <f t="shared" si="73"/>
        <v>0</v>
      </c>
      <c r="Y130">
        <f t="shared" si="74"/>
        <v>0</v>
      </c>
      <c r="AA130">
        <v>0</v>
      </c>
      <c r="AB130">
        <f t="shared" si="75"/>
        <v>0</v>
      </c>
      <c r="AC130">
        <f t="shared" si="94"/>
        <v>0</v>
      </c>
      <c r="AD130">
        <f t="shared" si="94"/>
        <v>0</v>
      </c>
      <c r="AE130">
        <f t="shared" si="94"/>
        <v>0</v>
      </c>
      <c r="AF130">
        <f t="shared" si="94"/>
        <v>0</v>
      </c>
      <c r="AG130">
        <f t="shared" si="94"/>
        <v>0</v>
      </c>
      <c r="AH130">
        <f t="shared" si="94"/>
        <v>0</v>
      </c>
      <c r="AI130">
        <f t="shared" si="94"/>
        <v>0</v>
      </c>
      <c r="AJ130">
        <f t="shared" si="94"/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1</v>
      </c>
      <c r="BH130">
        <v>3</v>
      </c>
      <c r="BI130">
        <v>1</v>
      </c>
      <c r="BJ130" t="s">
        <v>149</v>
      </c>
      <c r="BM130">
        <v>1100</v>
      </c>
      <c r="BN130">
        <v>0</v>
      </c>
      <c r="BO130" t="s">
        <v>243</v>
      </c>
      <c r="BP130">
        <v>1</v>
      </c>
      <c r="BQ130">
        <v>8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Z130">
        <v>0</v>
      </c>
      <c r="CA130">
        <v>0</v>
      </c>
      <c r="CF130">
        <v>0</v>
      </c>
      <c r="CG130">
        <v>0</v>
      </c>
      <c r="CM130">
        <v>0</v>
      </c>
      <c r="CO130">
        <v>0</v>
      </c>
      <c r="CP130">
        <f t="shared" si="77"/>
        <v>0</v>
      </c>
      <c r="CQ130">
        <f t="shared" si="78"/>
        <v>0</v>
      </c>
      <c r="CR130">
        <f t="shared" si="79"/>
        <v>0</v>
      </c>
      <c r="CS130">
        <f t="shared" si="80"/>
        <v>0</v>
      </c>
      <c r="CT130">
        <f t="shared" si="81"/>
        <v>0</v>
      </c>
      <c r="CU130">
        <f t="shared" si="82"/>
        <v>0</v>
      </c>
      <c r="CV130">
        <f t="shared" si="83"/>
        <v>0</v>
      </c>
      <c r="CW130">
        <f t="shared" si="84"/>
        <v>0</v>
      </c>
      <c r="CX130">
        <f t="shared" si="85"/>
        <v>0</v>
      </c>
      <c r="CY130">
        <f t="shared" si="86"/>
        <v>0</v>
      </c>
      <c r="CZ130">
        <f t="shared" si="87"/>
        <v>0</v>
      </c>
      <c r="DN130">
        <v>0</v>
      </c>
      <c r="DO130">
        <v>0</v>
      </c>
      <c r="DP130">
        <v>1</v>
      </c>
      <c r="DQ130">
        <v>1</v>
      </c>
      <c r="DR130">
        <v>1</v>
      </c>
      <c r="DS130">
        <v>1</v>
      </c>
      <c r="DT130">
        <v>1</v>
      </c>
      <c r="DU130">
        <v>1009</v>
      </c>
      <c r="DV130" t="s">
        <v>40</v>
      </c>
      <c r="DW130" t="s">
        <v>40</v>
      </c>
      <c r="DX130">
        <v>1000</v>
      </c>
      <c r="EE130">
        <v>23391417</v>
      </c>
      <c r="EF130">
        <v>8</v>
      </c>
      <c r="EG130" t="s">
        <v>155</v>
      </c>
      <c r="EH130">
        <v>0</v>
      </c>
      <c r="EJ130">
        <v>1</v>
      </c>
      <c r="EK130">
        <v>1100</v>
      </c>
      <c r="EL130" t="s">
        <v>156</v>
      </c>
      <c r="EM130" t="s">
        <v>157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Z130">
        <v>0</v>
      </c>
      <c r="FQ130">
        <v>0</v>
      </c>
      <c r="FR130">
        <f t="shared" si="88"/>
        <v>0</v>
      </c>
      <c r="FS130">
        <v>0</v>
      </c>
      <c r="FV130" t="s">
        <v>27</v>
      </c>
      <c r="FW130" t="s">
        <v>28</v>
      </c>
      <c r="FX130">
        <v>0</v>
      </c>
      <c r="FY130">
        <v>0</v>
      </c>
    </row>
    <row r="131" spans="1:181" ht="12.75">
      <c r="A131">
        <v>17</v>
      </c>
      <c r="B131">
        <v>1</v>
      </c>
      <c r="C131">
        <f>ROW(SmtRes!A139)</f>
        <v>139</v>
      </c>
      <c r="D131">
        <f>ROW(EtalonRes!A139)</f>
        <v>139</v>
      </c>
      <c r="E131" t="s">
        <v>267</v>
      </c>
      <c r="F131" t="s">
        <v>268</v>
      </c>
      <c r="G131" t="s">
        <v>269</v>
      </c>
      <c r="H131" t="s">
        <v>21</v>
      </c>
      <c r="I131">
        <v>1</v>
      </c>
      <c r="J131">
        <v>0</v>
      </c>
      <c r="O131">
        <f t="shared" si="64"/>
        <v>15.85</v>
      </c>
      <c r="P131">
        <f t="shared" si="65"/>
        <v>0.55</v>
      </c>
      <c r="Q131">
        <f t="shared" si="66"/>
        <v>5.06</v>
      </c>
      <c r="R131">
        <f t="shared" si="67"/>
        <v>0</v>
      </c>
      <c r="S131">
        <f t="shared" si="68"/>
        <v>10.24</v>
      </c>
      <c r="T131">
        <f t="shared" si="69"/>
        <v>0</v>
      </c>
      <c r="U131">
        <f t="shared" si="70"/>
        <v>1.2</v>
      </c>
      <c r="V131">
        <f t="shared" si="71"/>
        <v>0</v>
      </c>
      <c r="W131">
        <f t="shared" si="72"/>
        <v>0</v>
      </c>
      <c r="X131">
        <f t="shared" si="73"/>
        <v>9.11</v>
      </c>
      <c r="Y131">
        <f t="shared" si="74"/>
        <v>4.92</v>
      </c>
      <c r="AA131">
        <v>0</v>
      </c>
      <c r="AB131">
        <f t="shared" si="75"/>
        <v>15.85</v>
      </c>
      <c r="AC131">
        <f>(ES131)</f>
        <v>0.55</v>
      </c>
      <c r="AD131">
        <f>(ET131)</f>
        <v>5.06</v>
      </c>
      <c r="AE131">
        <f>(EU131)</f>
        <v>0</v>
      </c>
      <c r="AF131">
        <f>(EV131)</f>
        <v>10.24</v>
      </c>
      <c r="AG131">
        <f>(AP131)</f>
        <v>0</v>
      </c>
      <c r="AH131">
        <f>(EW131)</f>
        <v>1.2</v>
      </c>
      <c r="AI131">
        <f>(EX131)</f>
        <v>0</v>
      </c>
      <c r="AJ131">
        <f>(AS131)</f>
        <v>0</v>
      </c>
      <c r="AK131">
        <v>15.85</v>
      </c>
      <c r="AL131">
        <v>0.55</v>
      </c>
      <c r="AM131">
        <v>5.06</v>
      </c>
      <c r="AN131">
        <v>0</v>
      </c>
      <c r="AO131">
        <v>10.24</v>
      </c>
      <c r="AP131">
        <v>0</v>
      </c>
      <c r="AQ131">
        <v>1.2</v>
      </c>
      <c r="AR131">
        <v>0</v>
      </c>
      <c r="AS131">
        <v>0</v>
      </c>
      <c r="AT131">
        <v>89</v>
      </c>
      <c r="AU131">
        <v>48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H131">
        <v>0</v>
      </c>
      <c r="BI131">
        <v>1</v>
      </c>
      <c r="BJ131" t="s">
        <v>270</v>
      </c>
      <c r="BM131">
        <v>33001</v>
      </c>
      <c r="BN131">
        <v>0</v>
      </c>
      <c r="BO131" t="s">
        <v>268</v>
      </c>
      <c r="BP131">
        <v>1</v>
      </c>
      <c r="BQ131">
        <v>2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Z131">
        <v>105</v>
      </c>
      <c r="CA131">
        <v>60</v>
      </c>
      <c r="CF131">
        <v>0</v>
      </c>
      <c r="CG131">
        <v>0</v>
      </c>
      <c r="CM131">
        <v>0</v>
      </c>
      <c r="CO131">
        <v>0</v>
      </c>
      <c r="CP131">
        <f t="shared" si="77"/>
        <v>15.85</v>
      </c>
      <c r="CQ131">
        <f t="shared" si="78"/>
        <v>0.55</v>
      </c>
      <c r="CR131">
        <f t="shared" si="79"/>
        <v>5.06</v>
      </c>
      <c r="CS131">
        <f t="shared" si="80"/>
        <v>0</v>
      </c>
      <c r="CT131">
        <f t="shared" si="81"/>
        <v>10.24</v>
      </c>
      <c r="CU131">
        <f t="shared" si="82"/>
        <v>0</v>
      </c>
      <c r="CV131">
        <f t="shared" si="83"/>
        <v>1.2</v>
      </c>
      <c r="CW131">
        <f t="shared" si="84"/>
        <v>0</v>
      </c>
      <c r="CX131">
        <f t="shared" si="85"/>
        <v>0</v>
      </c>
      <c r="CY131">
        <f t="shared" si="86"/>
        <v>9.1136</v>
      </c>
      <c r="CZ131">
        <f t="shared" si="87"/>
        <v>4.9152</v>
      </c>
      <c r="DN131">
        <v>0</v>
      </c>
      <c r="DO131">
        <v>0</v>
      </c>
      <c r="DP131">
        <v>1</v>
      </c>
      <c r="DQ131">
        <v>1</v>
      </c>
      <c r="DR131">
        <v>1</v>
      </c>
      <c r="DS131">
        <v>1</v>
      </c>
      <c r="DT131">
        <v>1</v>
      </c>
      <c r="DU131">
        <v>1010</v>
      </c>
      <c r="DV131" t="s">
        <v>21</v>
      </c>
      <c r="DW131" t="s">
        <v>271</v>
      </c>
      <c r="DX131">
        <v>1</v>
      </c>
      <c r="EE131">
        <v>23391292</v>
      </c>
      <c r="EF131">
        <v>2</v>
      </c>
      <c r="EG131" t="s">
        <v>24</v>
      </c>
      <c r="EH131">
        <v>0</v>
      </c>
      <c r="EJ131">
        <v>1</v>
      </c>
      <c r="EK131">
        <v>33001</v>
      </c>
      <c r="EL131" t="s">
        <v>25</v>
      </c>
      <c r="EM131" t="s">
        <v>26</v>
      </c>
      <c r="EQ131">
        <v>0</v>
      </c>
      <c r="ER131">
        <v>15.85</v>
      </c>
      <c r="ES131">
        <v>0.55</v>
      </c>
      <c r="ET131">
        <v>5.06</v>
      </c>
      <c r="EU131">
        <v>0</v>
      </c>
      <c r="EV131">
        <v>10.24</v>
      </c>
      <c r="EW131">
        <v>1.2</v>
      </c>
      <c r="EX131">
        <v>0</v>
      </c>
      <c r="EY131">
        <v>0</v>
      </c>
      <c r="EZ131">
        <v>0</v>
      </c>
      <c r="FQ131">
        <v>0</v>
      </c>
      <c r="FR131">
        <f t="shared" si="88"/>
        <v>0</v>
      </c>
      <c r="FS131">
        <v>0</v>
      </c>
      <c r="FV131" t="s">
        <v>27</v>
      </c>
      <c r="FW131" t="s">
        <v>28</v>
      </c>
      <c r="FX131">
        <v>105</v>
      </c>
      <c r="FY131">
        <v>60</v>
      </c>
    </row>
    <row r="132" spans="1:181" ht="12.75">
      <c r="A132">
        <v>18</v>
      </c>
      <c r="B132">
        <v>1</v>
      </c>
      <c r="C132">
        <v>136</v>
      </c>
      <c r="E132" t="s">
        <v>272</v>
      </c>
      <c r="F132" t="s">
        <v>147</v>
      </c>
      <c r="G132" t="s">
        <v>148</v>
      </c>
      <c r="H132" t="s">
        <v>40</v>
      </c>
      <c r="I132">
        <f>I131*J132</f>
        <v>0</v>
      </c>
      <c r="J132">
        <v>0</v>
      </c>
      <c r="O132">
        <f t="shared" si="64"/>
        <v>0</v>
      </c>
      <c r="P132">
        <f t="shared" si="65"/>
        <v>0</v>
      </c>
      <c r="Q132">
        <f t="shared" si="66"/>
        <v>0</v>
      </c>
      <c r="R132">
        <f t="shared" si="67"/>
        <v>0</v>
      </c>
      <c r="S132">
        <f t="shared" si="68"/>
        <v>0</v>
      </c>
      <c r="T132">
        <f t="shared" si="69"/>
        <v>0</v>
      </c>
      <c r="U132">
        <f t="shared" si="70"/>
        <v>0</v>
      </c>
      <c r="V132">
        <f t="shared" si="71"/>
        <v>0</v>
      </c>
      <c r="W132">
        <f t="shared" si="72"/>
        <v>0</v>
      </c>
      <c r="X132">
        <f t="shared" si="73"/>
        <v>0</v>
      </c>
      <c r="Y132">
        <f t="shared" si="74"/>
        <v>0</v>
      </c>
      <c r="AA132">
        <v>0</v>
      </c>
      <c r="AB132">
        <f t="shared" si="75"/>
        <v>9035.35</v>
      </c>
      <c r="AC132">
        <f aca="true" t="shared" si="95" ref="AC132:AJ134">AL132</f>
        <v>9035.35</v>
      </c>
      <c r="AD132">
        <f t="shared" si="95"/>
        <v>0</v>
      </c>
      <c r="AE132">
        <f t="shared" si="95"/>
        <v>0</v>
      </c>
      <c r="AF132">
        <f t="shared" si="95"/>
        <v>0</v>
      </c>
      <c r="AG132">
        <f t="shared" si="95"/>
        <v>0</v>
      </c>
      <c r="AH132">
        <f t="shared" si="95"/>
        <v>0</v>
      </c>
      <c r="AI132">
        <f t="shared" si="95"/>
        <v>0</v>
      </c>
      <c r="AJ132">
        <f t="shared" si="95"/>
        <v>0</v>
      </c>
      <c r="AK132">
        <v>9035.35</v>
      </c>
      <c r="AL132">
        <v>9035.35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1</v>
      </c>
      <c r="BB132">
        <v>1</v>
      </c>
      <c r="BC132">
        <v>1</v>
      </c>
      <c r="BH132">
        <v>3</v>
      </c>
      <c r="BI132">
        <v>4</v>
      </c>
      <c r="BJ132" t="s">
        <v>149</v>
      </c>
      <c r="BM132">
        <v>0</v>
      </c>
      <c r="BN132">
        <v>0</v>
      </c>
      <c r="BP132">
        <v>0</v>
      </c>
      <c r="BQ132">
        <v>1</v>
      </c>
      <c r="BR132">
        <v>0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Z132">
        <v>0</v>
      </c>
      <c r="CA132">
        <v>0</v>
      </c>
      <c r="CF132">
        <v>0</v>
      </c>
      <c r="CG132">
        <v>0</v>
      </c>
      <c r="CM132">
        <v>0</v>
      </c>
      <c r="CO132">
        <v>0</v>
      </c>
      <c r="CP132">
        <f t="shared" si="77"/>
        <v>0</v>
      </c>
      <c r="CQ132">
        <f t="shared" si="78"/>
        <v>9035.35</v>
      </c>
      <c r="CR132">
        <f t="shared" si="79"/>
        <v>0</v>
      </c>
      <c r="CS132">
        <f t="shared" si="80"/>
        <v>0</v>
      </c>
      <c r="CT132">
        <f t="shared" si="81"/>
        <v>0</v>
      </c>
      <c r="CU132">
        <f t="shared" si="82"/>
        <v>0</v>
      </c>
      <c r="CV132">
        <f t="shared" si="83"/>
        <v>0</v>
      </c>
      <c r="CW132">
        <f t="shared" si="84"/>
        <v>0</v>
      </c>
      <c r="CX132">
        <f t="shared" si="85"/>
        <v>0</v>
      </c>
      <c r="CY132">
        <f t="shared" si="86"/>
        <v>0</v>
      </c>
      <c r="CZ132">
        <f t="shared" si="87"/>
        <v>0</v>
      </c>
      <c r="DN132">
        <v>0</v>
      </c>
      <c r="DO132">
        <v>0</v>
      </c>
      <c r="DP132">
        <v>1</v>
      </c>
      <c r="DQ132">
        <v>1</v>
      </c>
      <c r="DR132">
        <v>1</v>
      </c>
      <c r="DS132">
        <v>1</v>
      </c>
      <c r="DT132">
        <v>1</v>
      </c>
      <c r="DU132">
        <v>1009</v>
      </c>
      <c r="DV132" t="s">
        <v>40</v>
      </c>
      <c r="DW132" t="s">
        <v>40</v>
      </c>
      <c r="DX132">
        <v>1000</v>
      </c>
      <c r="EE132">
        <v>23391178</v>
      </c>
      <c r="EF132">
        <v>1</v>
      </c>
      <c r="EG132" t="s">
        <v>150</v>
      </c>
      <c r="EH132">
        <v>0</v>
      </c>
      <c r="EJ132">
        <v>4</v>
      </c>
      <c r="EK132">
        <v>0</v>
      </c>
      <c r="EL132" t="s">
        <v>150</v>
      </c>
      <c r="EM132" t="s">
        <v>151</v>
      </c>
      <c r="EQ132">
        <v>0</v>
      </c>
      <c r="ER132">
        <v>9035.35</v>
      </c>
      <c r="ES132">
        <v>9035.35</v>
      </c>
      <c r="ET132">
        <v>0</v>
      </c>
      <c r="EU132">
        <v>0</v>
      </c>
      <c r="EV132">
        <v>0</v>
      </c>
      <c r="EW132">
        <v>0</v>
      </c>
      <c r="EX132">
        <v>0</v>
      </c>
      <c r="EZ132">
        <v>0</v>
      </c>
      <c r="FQ132">
        <v>0</v>
      </c>
      <c r="FR132">
        <f t="shared" si="88"/>
        <v>0</v>
      </c>
      <c r="FS132">
        <v>0</v>
      </c>
      <c r="FV132" t="s">
        <v>27</v>
      </c>
      <c r="FW132" t="s">
        <v>28</v>
      </c>
      <c r="FX132">
        <v>0</v>
      </c>
      <c r="FY132">
        <v>0</v>
      </c>
    </row>
    <row r="133" spans="1:181" ht="12.75">
      <c r="A133">
        <v>18</v>
      </c>
      <c r="B133">
        <v>1</v>
      </c>
      <c r="C133">
        <v>138</v>
      </c>
      <c r="E133" t="s">
        <v>273</v>
      </c>
      <c r="F133" t="s">
        <v>274</v>
      </c>
      <c r="G133" t="s">
        <v>275</v>
      </c>
      <c r="H133" t="s">
        <v>276</v>
      </c>
      <c r="I133">
        <f>I131*J133</f>
        <v>0</v>
      </c>
      <c r="J133">
        <v>0</v>
      </c>
      <c r="O133">
        <f t="shared" si="64"/>
        <v>0</v>
      </c>
      <c r="P133">
        <f t="shared" si="65"/>
        <v>0</v>
      </c>
      <c r="Q133">
        <f t="shared" si="66"/>
        <v>0</v>
      </c>
      <c r="R133">
        <f t="shared" si="67"/>
        <v>0</v>
      </c>
      <c r="S133">
        <f t="shared" si="68"/>
        <v>0</v>
      </c>
      <c r="T133">
        <f t="shared" si="69"/>
        <v>0</v>
      </c>
      <c r="U133">
        <f t="shared" si="70"/>
        <v>0</v>
      </c>
      <c r="V133">
        <f t="shared" si="71"/>
        <v>0</v>
      </c>
      <c r="W133">
        <f t="shared" si="72"/>
        <v>0</v>
      </c>
      <c r="X133">
        <f t="shared" si="73"/>
        <v>0</v>
      </c>
      <c r="Y133">
        <f t="shared" si="74"/>
        <v>0</v>
      </c>
      <c r="AA133">
        <v>0</v>
      </c>
      <c r="AB133">
        <f t="shared" si="75"/>
        <v>0</v>
      </c>
      <c r="AC133">
        <f t="shared" si="95"/>
        <v>0</v>
      </c>
      <c r="AD133">
        <f t="shared" si="95"/>
        <v>0</v>
      </c>
      <c r="AE133">
        <f t="shared" si="95"/>
        <v>0</v>
      </c>
      <c r="AF133">
        <f t="shared" si="95"/>
        <v>0</v>
      </c>
      <c r="AG133">
        <f t="shared" si="95"/>
        <v>0</v>
      </c>
      <c r="AH133">
        <f t="shared" si="95"/>
        <v>0</v>
      </c>
      <c r="AI133">
        <f t="shared" si="95"/>
        <v>0</v>
      </c>
      <c r="AJ133">
        <f t="shared" si="95"/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1</v>
      </c>
      <c r="BH133">
        <v>3</v>
      </c>
      <c r="BI133">
        <v>1</v>
      </c>
      <c r="BJ133" t="s">
        <v>149</v>
      </c>
      <c r="BM133">
        <v>1100</v>
      </c>
      <c r="BN133">
        <v>0</v>
      </c>
      <c r="BO133" t="s">
        <v>274</v>
      </c>
      <c r="BP133">
        <v>1</v>
      </c>
      <c r="BQ133">
        <v>8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Z133">
        <v>0</v>
      </c>
      <c r="CA133">
        <v>0</v>
      </c>
      <c r="CF133">
        <v>0</v>
      </c>
      <c r="CG133">
        <v>0</v>
      </c>
      <c r="CM133">
        <v>0</v>
      </c>
      <c r="CO133">
        <v>0</v>
      </c>
      <c r="CP133">
        <f t="shared" si="77"/>
        <v>0</v>
      </c>
      <c r="CQ133">
        <f t="shared" si="78"/>
        <v>0</v>
      </c>
      <c r="CR133">
        <f t="shared" si="79"/>
        <v>0</v>
      </c>
      <c r="CS133">
        <f t="shared" si="80"/>
        <v>0</v>
      </c>
      <c r="CT133">
        <f t="shared" si="81"/>
        <v>0</v>
      </c>
      <c r="CU133">
        <f t="shared" si="82"/>
        <v>0</v>
      </c>
      <c r="CV133">
        <f t="shared" si="83"/>
        <v>0</v>
      </c>
      <c r="CW133">
        <f t="shared" si="84"/>
        <v>0</v>
      </c>
      <c r="CX133">
        <f t="shared" si="85"/>
        <v>0</v>
      </c>
      <c r="CY133">
        <f t="shared" si="86"/>
        <v>0</v>
      </c>
      <c r="CZ133">
        <f t="shared" si="87"/>
        <v>0</v>
      </c>
      <c r="DN133">
        <v>0</v>
      </c>
      <c r="DO133">
        <v>0</v>
      </c>
      <c r="DP133">
        <v>1</v>
      </c>
      <c r="DQ133">
        <v>1</v>
      </c>
      <c r="DR133">
        <v>1</v>
      </c>
      <c r="DS133">
        <v>1</v>
      </c>
      <c r="DT133">
        <v>1</v>
      </c>
      <c r="DU133">
        <v>1013</v>
      </c>
      <c r="DV133" t="s">
        <v>276</v>
      </c>
      <c r="DW133" t="s">
        <v>276</v>
      </c>
      <c r="DX133">
        <v>1</v>
      </c>
      <c r="EE133">
        <v>23391417</v>
      </c>
      <c r="EF133">
        <v>8</v>
      </c>
      <c r="EG133" t="s">
        <v>155</v>
      </c>
      <c r="EH133">
        <v>0</v>
      </c>
      <c r="EJ133">
        <v>1</v>
      </c>
      <c r="EK133">
        <v>1100</v>
      </c>
      <c r="EL133" t="s">
        <v>156</v>
      </c>
      <c r="EM133" t="s">
        <v>157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0</v>
      </c>
      <c r="FQ133">
        <v>0</v>
      </c>
      <c r="FR133">
        <f t="shared" si="88"/>
        <v>0</v>
      </c>
      <c r="FS133">
        <v>0</v>
      </c>
      <c r="FV133" t="s">
        <v>27</v>
      </c>
      <c r="FW133" t="s">
        <v>28</v>
      </c>
      <c r="FX133">
        <v>0</v>
      </c>
      <c r="FY133">
        <v>0</v>
      </c>
    </row>
    <row r="134" spans="1:181" ht="12.75">
      <c r="A134">
        <v>18</v>
      </c>
      <c r="B134">
        <v>1</v>
      </c>
      <c r="C134">
        <v>139</v>
      </c>
      <c r="E134" t="s">
        <v>277</v>
      </c>
      <c r="F134" t="s">
        <v>197</v>
      </c>
      <c r="G134" t="s">
        <v>198</v>
      </c>
      <c r="H134" t="s">
        <v>170</v>
      </c>
      <c r="I134">
        <f>I131*J134</f>
        <v>0</v>
      </c>
      <c r="J134">
        <v>0</v>
      </c>
      <c r="O134">
        <f t="shared" si="64"/>
        <v>0</v>
      </c>
      <c r="P134">
        <f t="shared" si="65"/>
        <v>0</v>
      </c>
      <c r="Q134">
        <f t="shared" si="66"/>
        <v>0</v>
      </c>
      <c r="R134">
        <f t="shared" si="67"/>
        <v>0</v>
      </c>
      <c r="S134">
        <f t="shared" si="68"/>
        <v>0</v>
      </c>
      <c r="T134">
        <f t="shared" si="69"/>
        <v>0</v>
      </c>
      <c r="U134">
        <f t="shared" si="70"/>
        <v>0</v>
      </c>
      <c r="V134">
        <f t="shared" si="71"/>
        <v>0</v>
      </c>
      <c r="W134">
        <f t="shared" si="72"/>
        <v>0</v>
      </c>
      <c r="X134">
        <f t="shared" si="73"/>
        <v>0</v>
      </c>
      <c r="Y134">
        <f t="shared" si="74"/>
        <v>0</v>
      </c>
      <c r="AA134">
        <v>0</v>
      </c>
      <c r="AB134">
        <f t="shared" si="75"/>
        <v>0</v>
      </c>
      <c r="AC134">
        <f t="shared" si="95"/>
        <v>0</v>
      </c>
      <c r="AD134">
        <f t="shared" si="95"/>
        <v>0</v>
      </c>
      <c r="AE134">
        <f t="shared" si="95"/>
        <v>0</v>
      </c>
      <c r="AF134">
        <f t="shared" si="95"/>
        <v>0</v>
      </c>
      <c r="AG134">
        <f t="shared" si="95"/>
        <v>0</v>
      </c>
      <c r="AH134">
        <f t="shared" si="95"/>
        <v>0</v>
      </c>
      <c r="AI134">
        <f t="shared" si="95"/>
        <v>0</v>
      </c>
      <c r="AJ134">
        <f t="shared" si="95"/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1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</v>
      </c>
      <c r="BH134">
        <v>3</v>
      </c>
      <c r="BI134">
        <v>1</v>
      </c>
      <c r="BJ134" t="s">
        <v>149</v>
      </c>
      <c r="BM134">
        <v>1100</v>
      </c>
      <c r="BN134">
        <v>0</v>
      </c>
      <c r="BO134" t="s">
        <v>197</v>
      </c>
      <c r="BP134">
        <v>1</v>
      </c>
      <c r="BQ134">
        <v>8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Z134">
        <v>0</v>
      </c>
      <c r="CA134">
        <v>0</v>
      </c>
      <c r="CF134">
        <v>0</v>
      </c>
      <c r="CG134">
        <v>0</v>
      </c>
      <c r="CM134">
        <v>0</v>
      </c>
      <c r="CO134">
        <v>0</v>
      </c>
      <c r="CP134">
        <f t="shared" si="77"/>
        <v>0</v>
      </c>
      <c r="CQ134">
        <f t="shared" si="78"/>
        <v>0</v>
      </c>
      <c r="CR134">
        <f t="shared" si="79"/>
        <v>0</v>
      </c>
      <c r="CS134">
        <f t="shared" si="80"/>
        <v>0</v>
      </c>
      <c r="CT134">
        <f t="shared" si="81"/>
        <v>0</v>
      </c>
      <c r="CU134">
        <f t="shared" si="82"/>
        <v>0</v>
      </c>
      <c r="CV134">
        <f t="shared" si="83"/>
        <v>0</v>
      </c>
      <c r="CW134">
        <f t="shared" si="84"/>
        <v>0</v>
      </c>
      <c r="CX134">
        <f t="shared" si="85"/>
        <v>0</v>
      </c>
      <c r="CY134">
        <f t="shared" si="86"/>
        <v>0</v>
      </c>
      <c r="CZ134">
        <f t="shared" si="87"/>
        <v>0</v>
      </c>
      <c r="DN134">
        <v>0</v>
      </c>
      <c r="DO134">
        <v>0</v>
      </c>
      <c r="DP134">
        <v>1</v>
      </c>
      <c r="DQ134">
        <v>1</v>
      </c>
      <c r="DR134">
        <v>1</v>
      </c>
      <c r="DS134">
        <v>1</v>
      </c>
      <c r="DT134">
        <v>1</v>
      </c>
      <c r="DU134">
        <v>1009</v>
      </c>
      <c r="DV134" t="s">
        <v>170</v>
      </c>
      <c r="DW134" t="s">
        <v>170</v>
      </c>
      <c r="DX134">
        <v>1</v>
      </c>
      <c r="EE134">
        <v>23391417</v>
      </c>
      <c r="EF134">
        <v>8</v>
      </c>
      <c r="EG134" t="s">
        <v>155</v>
      </c>
      <c r="EH134">
        <v>0</v>
      </c>
      <c r="EJ134">
        <v>1</v>
      </c>
      <c r="EK134">
        <v>1100</v>
      </c>
      <c r="EL134" t="s">
        <v>156</v>
      </c>
      <c r="EM134" t="s">
        <v>157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Z134">
        <v>0</v>
      </c>
      <c r="FQ134">
        <v>0</v>
      </c>
      <c r="FR134">
        <f t="shared" si="88"/>
        <v>0</v>
      </c>
      <c r="FS134">
        <v>0</v>
      </c>
      <c r="FV134" t="s">
        <v>27</v>
      </c>
      <c r="FW134" t="s">
        <v>28</v>
      </c>
      <c r="FX134">
        <v>0</v>
      </c>
      <c r="FY134">
        <v>0</v>
      </c>
    </row>
    <row r="135" spans="1:181" ht="12.75">
      <c r="A135">
        <v>17</v>
      </c>
      <c r="B135">
        <v>1</v>
      </c>
      <c r="C135">
        <f>ROW(SmtRes!A162)</f>
        <v>162</v>
      </c>
      <c r="D135">
        <f>ROW(EtalonRes!A162)</f>
        <v>162</v>
      </c>
      <c r="E135" t="s">
        <v>278</v>
      </c>
      <c r="F135" t="s">
        <v>279</v>
      </c>
      <c r="G135" t="s">
        <v>280</v>
      </c>
      <c r="H135" t="s">
        <v>21</v>
      </c>
      <c r="I135">
        <v>2</v>
      </c>
      <c r="J135">
        <v>0</v>
      </c>
      <c r="O135">
        <f t="shared" si="64"/>
        <v>419.56</v>
      </c>
      <c r="P135">
        <f t="shared" si="65"/>
        <v>326.7</v>
      </c>
      <c r="Q135">
        <f t="shared" si="66"/>
        <v>8.96</v>
      </c>
      <c r="R135">
        <f t="shared" si="67"/>
        <v>0.24</v>
      </c>
      <c r="S135">
        <f t="shared" si="68"/>
        <v>83.9</v>
      </c>
      <c r="T135">
        <f t="shared" si="69"/>
        <v>0</v>
      </c>
      <c r="U135">
        <f t="shared" si="70"/>
        <v>8.34</v>
      </c>
      <c r="V135">
        <f t="shared" si="71"/>
        <v>0.02</v>
      </c>
      <c r="W135">
        <f t="shared" si="72"/>
        <v>0</v>
      </c>
      <c r="X135">
        <f t="shared" si="73"/>
        <v>68.15</v>
      </c>
      <c r="Y135">
        <f t="shared" si="74"/>
        <v>43.75</v>
      </c>
      <c r="AA135">
        <v>0</v>
      </c>
      <c r="AB135">
        <f t="shared" si="75"/>
        <v>209.77999999999997</v>
      </c>
      <c r="AC135">
        <f aca="true" t="shared" si="96" ref="AC135:AF140">(ES135)</f>
        <v>163.35</v>
      </c>
      <c r="AD135">
        <f t="shared" si="96"/>
        <v>4.48</v>
      </c>
      <c r="AE135">
        <f t="shared" si="96"/>
        <v>0.12</v>
      </c>
      <c r="AF135">
        <f t="shared" si="96"/>
        <v>41.95</v>
      </c>
      <c r="AG135">
        <f aca="true" t="shared" si="97" ref="AG135:AG140">(AP135)</f>
        <v>0</v>
      </c>
      <c r="AH135">
        <f aca="true" t="shared" si="98" ref="AH135:AI140">(EW135)</f>
        <v>4.17</v>
      </c>
      <c r="AI135">
        <f t="shared" si="98"/>
        <v>0.01</v>
      </c>
      <c r="AJ135">
        <f aca="true" t="shared" si="99" ref="AJ135:AJ140">(AS135)</f>
        <v>0</v>
      </c>
      <c r="AK135">
        <v>209.77999999999997</v>
      </c>
      <c r="AL135">
        <v>163.35</v>
      </c>
      <c r="AM135">
        <v>4.48</v>
      </c>
      <c r="AN135">
        <v>0.12</v>
      </c>
      <c r="AO135">
        <v>41.95</v>
      </c>
      <c r="AP135">
        <v>0</v>
      </c>
      <c r="AQ135">
        <v>4.17</v>
      </c>
      <c r="AR135">
        <v>0.01</v>
      </c>
      <c r="AS135">
        <v>0</v>
      </c>
      <c r="AT135">
        <v>81</v>
      </c>
      <c r="AU135">
        <v>52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H135">
        <v>0</v>
      </c>
      <c r="BI135">
        <v>2</v>
      </c>
      <c r="BJ135" t="s">
        <v>281</v>
      </c>
      <c r="BM135">
        <v>108001</v>
      </c>
      <c r="BN135">
        <v>0</v>
      </c>
      <c r="BO135" t="s">
        <v>279</v>
      </c>
      <c r="BP135">
        <v>1</v>
      </c>
      <c r="BQ135">
        <v>3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95</v>
      </c>
      <c r="CA135">
        <v>65</v>
      </c>
      <c r="CF135">
        <v>0</v>
      </c>
      <c r="CG135">
        <v>0</v>
      </c>
      <c r="CM135">
        <v>0</v>
      </c>
      <c r="CO135">
        <v>0</v>
      </c>
      <c r="CP135">
        <f t="shared" si="77"/>
        <v>419.55999999999995</v>
      </c>
      <c r="CQ135">
        <f t="shared" si="78"/>
        <v>163.35</v>
      </c>
      <c r="CR135">
        <f t="shared" si="79"/>
        <v>4.48</v>
      </c>
      <c r="CS135">
        <f t="shared" si="80"/>
        <v>0.12</v>
      </c>
      <c r="CT135">
        <f t="shared" si="81"/>
        <v>41.95</v>
      </c>
      <c r="CU135">
        <f t="shared" si="82"/>
        <v>0</v>
      </c>
      <c r="CV135">
        <f t="shared" si="83"/>
        <v>4.17</v>
      </c>
      <c r="CW135">
        <f t="shared" si="84"/>
        <v>0.01</v>
      </c>
      <c r="CX135">
        <f t="shared" si="85"/>
        <v>0</v>
      </c>
      <c r="CY135">
        <f t="shared" si="86"/>
        <v>68.1534</v>
      </c>
      <c r="CZ135">
        <f t="shared" si="87"/>
        <v>43.7528</v>
      </c>
      <c r="DN135">
        <v>0</v>
      </c>
      <c r="DO135">
        <v>0</v>
      </c>
      <c r="DP135">
        <v>1</v>
      </c>
      <c r="DQ135">
        <v>1</v>
      </c>
      <c r="DR135">
        <v>1</v>
      </c>
      <c r="DS135">
        <v>1</v>
      </c>
      <c r="DT135">
        <v>1</v>
      </c>
      <c r="DU135">
        <v>1010</v>
      </c>
      <c r="DV135" t="s">
        <v>21</v>
      </c>
      <c r="DW135" t="s">
        <v>21</v>
      </c>
      <c r="DX135">
        <v>1</v>
      </c>
      <c r="EE135">
        <v>23391119</v>
      </c>
      <c r="EF135">
        <v>3</v>
      </c>
      <c r="EG135" t="s">
        <v>132</v>
      </c>
      <c r="EH135">
        <v>0</v>
      </c>
      <c r="EJ135">
        <v>2</v>
      </c>
      <c r="EK135">
        <v>108001</v>
      </c>
      <c r="EL135" t="s">
        <v>227</v>
      </c>
      <c r="EM135" t="s">
        <v>228</v>
      </c>
      <c r="EQ135">
        <v>64</v>
      </c>
      <c r="ER135">
        <v>209.78</v>
      </c>
      <c r="ES135">
        <v>163.35</v>
      </c>
      <c r="ET135">
        <v>4.48</v>
      </c>
      <c r="EU135">
        <v>0.12</v>
      </c>
      <c r="EV135">
        <v>41.95</v>
      </c>
      <c r="EW135">
        <v>4.17</v>
      </c>
      <c r="EX135">
        <v>0.01</v>
      </c>
      <c r="EY135">
        <v>0</v>
      </c>
      <c r="EZ135">
        <v>0</v>
      </c>
      <c r="FQ135">
        <v>0</v>
      </c>
      <c r="FR135">
        <f t="shared" si="88"/>
        <v>0</v>
      </c>
      <c r="FS135">
        <v>0</v>
      </c>
      <c r="FV135" t="s">
        <v>27</v>
      </c>
      <c r="FW135" t="s">
        <v>28</v>
      </c>
      <c r="FX135">
        <v>95</v>
      </c>
      <c r="FY135">
        <v>65</v>
      </c>
    </row>
    <row r="136" spans="1:181" ht="12.75">
      <c r="A136">
        <v>17</v>
      </c>
      <c r="B136">
        <v>1</v>
      </c>
      <c r="C136">
        <f>ROW(SmtRes!A178)</f>
        <v>178</v>
      </c>
      <c r="D136">
        <f>ROW(EtalonRes!A178)</f>
        <v>178</v>
      </c>
      <c r="E136" t="s">
        <v>282</v>
      </c>
      <c r="F136" t="s">
        <v>283</v>
      </c>
      <c r="G136" t="s">
        <v>284</v>
      </c>
      <c r="H136" t="s">
        <v>285</v>
      </c>
      <c r="I136">
        <v>0.1</v>
      </c>
      <c r="J136">
        <v>0</v>
      </c>
      <c r="O136">
        <f t="shared" si="64"/>
        <v>167.81</v>
      </c>
      <c r="P136">
        <f t="shared" si="65"/>
        <v>60.95</v>
      </c>
      <c r="Q136">
        <f t="shared" si="66"/>
        <v>81.85</v>
      </c>
      <c r="R136">
        <f t="shared" si="67"/>
        <v>7.94</v>
      </c>
      <c r="S136">
        <f t="shared" si="68"/>
        <v>25.01</v>
      </c>
      <c r="T136">
        <f t="shared" si="69"/>
        <v>0</v>
      </c>
      <c r="U136">
        <f t="shared" si="70"/>
        <v>2.6</v>
      </c>
      <c r="V136">
        <f t="shared" si="71"/>
        <v>0.672</v>
      </c>
      <c r="W136">
        <f t="shared" si="72"/>
        <v>0</v>
      </c>
      <c r="X136">
        <f t="shared" si="73"/>
        <v>26.69</v>
      </c>
      <c r="Y136">
        <f t="shared" si="74"/>
        <v>17.13</v>
      </c>
      <c r="AA136">
        <v>0</v>
      </c>
      <c r="AB136">
        <f t="shared" si="75"/>
        <v>1678.13</v>
      </c>
      <c r="AC136">
        <f t="shared" si="96"/>
        <v>609.52</v>
      </c>
      <c r="AD136">
        <f t="shared" si="96"/>
        <v>818.49</v>
      </c>
      <c r="AE136">
        <f t="shared" si="96"/>
        <v>79.43</v>
      </c>
      <c r="AF136">
        <f t="shared" si="96"/>
        <v>250.12</v>
      </c>
      <c r="AG136">
        <f t="shared" si="97"/>
        <v>0</v>
      </c>
      <c r="AH136">
        <f t="shared" si="98"/>
        <v>26</v>
      </c>
      <c r="AI136">
        <f t="shared" si="98"/>
        <v>6.72</v>
      </c>
      <c r="AJ136">
        <f t="shared" si="99"/>
        <v>0</v>
      </c>
      <c r="AK136">
        <v>1678.13</v>
      </c>
      <c r="AL136">
        <v>609.52</v>
      </c>
      <c r="AM136">
        <v>818.49</v>
      </c>
      <c r="AN136">
        <v>79.43</v>
      </c>
      <c r="AO136">
        <v>250.12</v>
      </c>
      <c r="AP136">
        <v>0</v>
      </c>
      <c r="AQ136">
        <v>26</v>
      </c>
      <c r="AR136">
        <v>6.72</v>
      </c>
      <c r="AS136">
        <v>0</v>
      </c>
      <c r="AT136">
        <v>81</v>
      </c>
      <c r="AU136">
        <v>52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H136">
        <v>0</v>
      </c>
      <c r="BI136">
        <v>2</v>
      </c>
      <c r="BJ136" t="s">
        <v>286</v>
      </c>
      <c r="BM136">
        <v>108001</v>
      </c>
      <c r="BN136">
        <v>0</v>
      </c>
      <c r="BO136" t="s">
        <v>283</v>
      </c>
      <c r="BP136">
        <v>1</v>
      </c>
      <c r="BQ136">
        <v>3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95</v>
      </c>
      <c r="CA136">
        <v>65</v>
      </c>
      <c r="CF136">
        <v>0</v>
      </c>
      <c r="CG136">
        <v>0</v>
      </c>
      <c r="CM136">
        <v>0</v>
      </c>
      <c r="CO136">
        <v>0</v>
      </c>
      <c r="CP136">
        <f t="shared" si="77"/>
        <v>167.81</v>
      </c>
      <c r="CQ136">
        <f t="shared" si="78"/>
        <v>609.52</v>
      </c>
      <c r="CR136">
        <f t="shared" si="79"/>
        <v>818.49</v>
      </c>
      <c r="CS136">
        <f t="shared" si="80"/>
        <v>79.43</v>
      </c>
      <c r="CT136">
        <f t="shared" si="81"/>
        <v>250.12</v>
      </c>
      <c r="CU136">
        <f t="shared" si="82"/>
        <v>0</v>
      </c>
      <c r="CV136">
        <f t="shared" si="83"/>
        <v>26</v>
      </c>
      <c r="CW136">
        <f t="shared" si="84"/>
        <v>6.72</v>
      </c>
      <c r="CX136">
        <f t="shared" si="85"/>
        <v>0</v>
      </c>
      <c r="CY136">
        <f t="shared" si="86"/>
        <v>26.689500000000002</v>
      </c>
      <c r="CZ136">
        <f t="shared" si="87"/>
        <v>17.134</v>
      </c>
      <c r="DN136">
        <v>0</v>
      </c>
      <c r="DO136">
        <v>0</v>
      </c>
      <c r="DP136">
        <v>1</v>
      </c>
      <c r="DQ136">
        <v>1</v>
      </c>
      <c r="DR136">
        <v>1</v>
      </c>
      <c r="DS136">
        <v>1</v>
      </c>
      <c r="DT136">
        <v>1</v>
      </c>
      <c r="DU136">
        <v>1013</v>
      </c>
      <c r="DV136" t="s">
        <v>285</v>
      </c>
      <c r="DW136" t="s">
        <v>285</v>
      </c>
      <c r="DX136">
        <v>1</v>
      </c>
      <c r="EE136">
        <v>23391119</v>
      </c>
      <c r="EF136">
        <v>3</v>
      </c>
      <c r="EG136" t="s">
        <v>132</v>
      </c>
      <c r="EH136">
        <v>0</v>
      </c>
      <c r="EJ136">
        <v>2</v>
      </c>
      <c r="EK136">
        <v>108001</v>
      </c>
      <c r="EL136" t="s">
        <v>227</v>
      </c>
      <c r="EM136" t="s">
        <v>228</v>
      </c>
      <c r="EQ136">
        <v>64</v>
      </c>
      <c r="ER136">
        <v>1678.13</v>
      </c>
      <c r="ES136">
        <v>609.52</v>
      </c>
      <c r="ET136">
        <v>818.49</v>
      </c>
      <c r="EU136">
        <v>79.43</v>
      </c>
      <c r="EV136">
        <v>250.12</v>
      </c>
      <c r="EW136">
        <v>26</v>
      </c>
      <c r="EX136">
        <v>6.72</v>
      </c>
      <c r="EY136">
        <v>0</v>
      </c>
      <c r="EZ136">
        <v>0</v>
      </c>
      <c r="FQ136">
        <v>0</v>
      </c>
      <c r="FR136">
        <f t="shared" si="88"/>
        <v>0</v>
      </c>
      <c r="FS136">
        <v>0</v>
      </c>
      <c r="FV136" t="s">
        <v>27</v>
      </c>
      <c r="FW136" t="s">
        <v>28</v>
      </c>
      <c r="FX136">
        <v>95</v>
      </c>
      <c r="FY136">
        <v>65</v>
      </c>
    </row>
    <row r="137" spans="1:181" ht="12.75">
      <c r="A137">
        <v>17</v>
      </c>
      <c r="B137">
        <v>1</v>
      </c>
      <c r="C137">
        <f>ROW(SmtRes!A182)</f>
        <v>182</v>
      </c>
      <c r="D137">
        <f>ROW(EtalonRes!A182)</f>
        <v>182</v>
      </c>
      <c r="E137" t="s">
        <v>287</v>
      </c>
      <c r="F137" t="s">
        <v>288</v>
      </c>
      <c r="G137" t="s">
        <v>289</v>
      </c>
      <c r="H137" t="s">
        <v>21</v>
      </c>
      <c r="I137">
        <v>1</v>
      </c>
      <c r="J137">
        <v>0</v>
      </c>
      <c r="O137">
        <f t="shared" si="64"/>
        <v>92.42</v>
      </c>
      <c r="P137">
        <f t="shared" si="65"/>
        <v>0.22</v>
      </c>
      <c r="Q137">
        <f t="shared" si="66"/>
        <v>81</v>
      </c>
      <c r="R137">
        <f t="shared" si="67"/>
        <v>6.86</v>
      </c>
      <c r="S137">
        <f t="shared" si="68"/>
        <v>11.2</v>
      </c>
      <c r="T137">
        <f t="shared" si="69"/>
        <v>0</v>
      </c>
      <c r="U137">
        <f t="shared" si="70"/>
        <v>1.22</v>
      </c>
      <c r="V137">
        <f t="shared" si="71"/>
        <v>0.58</v>
      </c>
      <c r="W137">
        <f t="shared" si="72"/>
        <v>0</v>
      </c>
      <c r="X137">
        <f t="shared" si="73"/>
        <v>14.63</v>
      </c>
      <c r="Y137">
        <f t="shared" si="74"/>
        <v>9.39</v>
      </c>
      <c r="AA137">
        <v>0</v>
      </c>
      <c r="AB137">
        <f t="shared" si="75"/>
        <v>92.42</v>
      </c>
      <c r="AC137">
        <f t="shared" si="96"/>
        <v>0.22</v>
      </c>
      <c r="AD137">
        <f t="shared" si="96"/>
        <v>81</v>
      </c>
      <c r="AE137">
        <f t="shared" si="96"/>
        <v>6.86</v>
      </c>
      <c r="AF137">
        <f t="shared" si="96"/>
        <v>11.2</v>
      </c>
      <c r="AG137">
        <f t="shared" si="97"/>
        <v>0</v>
      </c>
      <c r="AH137">
        <f t="shared" si="98"/>
        <v>1.22</v>
      </c>
      <c r="AI137">
        <f t="shared" si="98"/>
        <v>0.58</v>
      </c>
      <c r="AJ137">
        <f t="shared" si="99"/>
        <v>0</v>
      </c>
      <c r="AK137">
        <v>92.42</v>
      </c>
      <c r="AL137">
        <v>0.22</v>
      </c>
      <c r="AM137">
        <v>81</v>
      </c>
      <c r="AN137">
        <v>6.86</v>
      </c>
      <c r="AO137">
        <v>11.2</v>
      </c>
      <c r="AP137">
        <v>0</v>
      </c>
      <c r="AQ137">
        <v>1.22</v>
      </c>
      <c r="AR137">
        <v>0.58</v>
      </c>
      <c r="AS137">
        <v>0</v>
      </c>
      <c r="AT137">
        <v>81</v>
      </c>
      <c r="AU137">
        <v>52</v>
      </c>
      <c r="AV137">
        <v>1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H137">
        <v>0</v>
      </c>
      <c r="BI137">
        <v>2</v>
      </c>
      <c r="BJ137" t="s">
        <v>290</v>
      </c>
      <c r="BM137">
        <v>108001</v>
      </c>
      <c r="BN137">
        <v>0</v>
      </c>
      <c r="BO137" t="s">
        <v>288</v>
      </c>
      <c r="BP137">
        <v>1</v>
      </c>
      <c r="BQ137">
        <v>3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95</v>
      </c>
      <c r="CA137">
        <v>65</v>
      </c>
      <c r="CF137">
        <v>0</v>
      </c>
      <c r="CG137">
        <v>0</v>
      </c>
      <c r="CM137">
        <v>0</v>
      </c>
      <c r="CO137">
        <v>0</v>
      </c>
      <c r="CP137">
        <f t="shared" si="77"/>
        <v>92.42</v>
      </c>
      <c r="CQ137">
        <f t="shared" si="78"/>
        <v>0.22</v>
      </c>
      <c r="CR137">
        <f t="shared" si="79"/>
        <v>81</v>
      </c>
      <c r="CS137">
        <f t="shared" si="80"/>
        <v>6.86</v>
      </c>
      <c r="CT137">
        <f t="shared" si="81"/>
        <v>11.2</v>
      </c>
      <c r="CU137">
        <f t="shared" si="82"/>
        <v>0</v>
      </c>
      <c r="CV137">
        <f t="shared" si="83"/>
        <v>1.22</v>
      </c>
      <c r="CW137">
        <f t="shared" si="84"/>
        <v>0.58</v>
      </c>
      <c r="CX137">
        <f t="shared" si="85"/>
        <v>0</v>
      </c>
      <c r="CY137">
        <f t="shared" si="86"/>
        <v>14.6286</v>
      </c>
      <c r="CZ137">
        <f t="shared" si="87"/>
        <v>9.3912</v>
      </c>
      <c r="DN137">
        <v>0</v>
      </c>
      <c r="DO137">
        <v>0</v>
      </c>
      <c r="DP137">
        <v>1</v>
      </c>
      <c r="DQ137">
        <v>1</v>
      </c>
      <c r="DR137">
        <v>1</v>
      </c>
      <c r="DS137">
        <v>1</v>
      </c>
      <c r="DT137">
        <v>1</v>
      </c>
      <c r="DU137">
        <v>1010</v>
      </c>
      <c r="DV137" t="s">
        <v>21</v>
      </c>
      <c r="DW137" t="s">
        <v>21</v>
      </c>
      <c r="DX137">
        <v>1</v>
      </c>
      <c r="EE137">
        <v>23391119</v>
      </c>
      <c r="EF137">
        <v>3</v>
      </c>
      <c r="EG137" t="s">
        <v>132</v>
      </c>
      <c r="EH137">
        <v>0</v>
      </c>
      <c r="EJ137">
        <v>2</v>
      </c>
      <c r="EK137">
        <v>108001</v>
      </c>
      <c r="EL137" t="s">
        <v>227</v>
      </c>
      <c r="EM137" t="s">
        <v>228</v>
      </c>
      <c r="EQ137">
        <v>64</v>
      </c>
      <c r="ER137">
        <v>92.42</v>
      </c>
      <c r="ES137">
        <v>0.22</v>
      </c>
      <c r="ET137">
        <v>81</v>
      </c>
      <c r="EU137">
        <v>6.86</v>
      </c>
      <c r="EV137">
        <v>11.2</v>
      </c>
      <c r="EW137">
        <v>1.22</v>
      </c>
      <c r="EX137">
        <v>0.58</v>
      </c>
      <c r="EY137">
        <v>0</v>
      </c>
      <c r="EZ137">
        <v>0</v>
      </c>
      <c r="FQ137">
        <v>0</v>
      </c>
      <c r="FR137">
        <f t="shared" si="88"/>
        <v>0</v>
      </c>
      <c r="FS137">
        <v>0</v>
      </c>
      <c r="FV137" t="s">
        <v>27</v>
      </c>
      <c r="FW137" t="s">
        <v>28</v>
      </c>
      <c r="FX137">
        <v>95</v>
      </c>
      <c r="FY137">
        <v>65</v>
      </c>
    </row>
    <row r="138" spans="1:181" ht="12.75">
      <c r="A138">
        <v>17</v>
      </c>
      <c r="B138">
        <v>1</v>
      </c>
      <c r="C138">
        <f>ROW(SmtRes!A189)</f>
        <v>189</v>
      </c>
      <c r="D138">
        <f>ROW(EtalonRes!A189)</f>
        <v>189</v>
      </c>
      <c r="E138" t="s">
        <v>291</v>
      </c>
      <c r="F138" t="s">
        <v>292</v>
      </c>
      <c r="G138" t="s">
        <v>293</v>
      </c>
      <c r="H138" t="s">
        <v>21</v>
      </c>
      <c r="I138">
        <v>23</v>
      </c>
      <c r="J138">
        <v>0</v>
      </c>
      <c r="O138">
        <f t="shared" si="64"/>
        <v>1713.27</v>
      </c>
      <c r="P138">
        <f t="shared" si="65"/>
        <v>116.38</v>
      </c>
      <c r="Q138">
        <f t="shared" si="66"/>
        <v>1325.26</v>
      </c>
      <c r="R138">
        <f t="shared" si="67"/>
        <v>138.69</v>
      </c>
      <c r="S138">
        <f t="shared" si="68"/>
        <v>271.63</v>
      </c>
      <c r="T138">
        <f t="shared" si="69"/>
        <v>0</v>
      </c>
      <c r="U138">
        <f t="shared" si="70"/>
        <v>27.83</v>
      </c>
      <c r="V138">
        <f t="shared" si="71"/>
        <v>11.73</v>
      </c>
      <c r="W138">
        <f t="shared" si="72"/>
        <v>0</v>
      </c>
      <c r="X138">
        <f t="shared" si="73"/>
        <v>332.36</v>
      </c>
      <c r="Y138">
        <f t="shared" si="74"/>
        <v>213.37</v>
      </c>
      <c r="AA138">
        <v>0</v>
      </c>
      <c r="AB138">
        <f t="shared" si="75"/>
        <v>74.49</v>
      </c>
      <c r="AC138">
        <f t="shared" si="96"/>
        <v>5.06</v>
      </c>
      <c r="AD138">
        <f t="shared" si="96"/>
        <v>57.62</v>
      </c>
      <c r="AE138">
        <f t="shared" si="96"/>
        <v>6.03</v>
      </c>
      <c r="AF138">
        <f t="shared" si="96"/>
        <v>11.81</v>
      </c>
      <c r="AG138">
        <f t="shared" si="97"/>
        <v>0</v>
      </c>
      <c r="AH138">
        <f t="shared" si="98"/>
        <v>1.21</v>
      </c>
      <c r="AI138">
        <f t="shared" si="98"/>
        <v>0.51</v>
      </c>
      <c r="AJ138">
        <f t="shared" si="99"/>
        <v>0</v>
      </c>
      <c r="AK138">
        <v>74.49</v>
      </c>
      <c r="AL138">
        <v>5.06</v>
      </c>
      <c r="AM138">
        <v>57.62</v>
      </c>
      <c r="AN138">
        <v>6.03</v>
      </c>
      <c r="AO138">
        <v>11.81</v>
      </c>
      <c r="AP138">
        <v>0</v>
      </c>
      <c r="AQ138">
        <v>1.21</v>
      </c>
      <c r="AR138">
        <v>0.51</v>
      </c>
      <c r="AS138">
        <v>0</v>
      </c>
      <c r="AT138">
        <v>81</v>
      </c>
      <c r="AU138">
        <v>52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H138">
        <v>0</v>
      </c>
      <c r="BI138">
        <v>2</v>
      </c>
      <c r="BJ138" t="s">
        <v>294</v>
      </c>
      <c r="BM138">
        <v>108001</v>
      </c>
      <c r="BN138">
        <v>0</v>
      </c>
      <c r="BO138" t="s">
        <v>292</v>
      </c>
      <c r="BP138">
        <v>1</v>
      </c>
      <c r="BQ138">
        <v>3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Z138">
        <v>95</v>
      </c>
      <c r="CA138">
        <v>65</v>
      </c>
      <c r="CF138">
        <v>0</v>
      </c>
      <c r="CG138">
        <v>0</v>
      </c>
      <c r="CM138">
        <v>0</v>
      </c>
      <c r="CO138">
        <v>0</v>
      </c>
      <c r="CP138">
        <f t="shared" si="77"/>
        <v>1713.27</v>
      </c>
      <c r="CQ138">
        <f t="shared" si="78"/>
        <v>5.06</v>
      </c>
      <c r="CR138">
        <f t="shared" si="79"/>
        <v>57.62</v>
      </c>
      <c r="CS138">
        <f t="shared" si="80"/>
        <v>6.03</v>
      </c>
      <c r="CT138">
        <f t="shared" si="81"/>
        <v>11.81</v>
      </c>
      <c r="CU138">
        <f t="shared" si="82"/>
        <v>0</v>
      </c>
      <c r="CV138">
        <f t="shared" si="83"/>
        <v>1.21</v>
      </c>
      <c r="CW138">
        <f t="shared" si="84"/>
        <v>0.51</v>
      </c>
      <c r="CX138">
        <f t="shared" si="85"/>
        <v>0</v>
      </c>
      <c r="CY138">
        <f t="shared" si="86"/>
        <v>332.35920000000004</v>
      </c>
      <c r="CZ138">
        <f t="shared" si="87"/>
        <v>213.3664</v>
      </c>
      <c r="DN138">
        <v>0</v>
      </c>
      <c r="DO138">
        <v>0</v>
      </c>
      <c r="DP138">
        <v>1</v>
      </c>
      <c r="DQ138">
        <v>1</v>
      </c>
      <c r="DR138">
        <v>1</v>
      </c>
      <c r="DS138">
        <v>1</v>
      </c>
      <c r="DT138">
        <v>1</v>
      </c>
      <c r="DU138">
        <v>1010</v>
      </c>
      <c r="DV138" t="s">
        <v>21</v>
      </c>
      <c r="DW138" t="s">
        <v>21</v>
      </c>
      <c r="DX138">
        <v>1</v>
      </c>
      <c r="EE138">
        <v>23391119</v>
      </c>
      <c r="EF138">
        <v>3</v>
      </c>
      <c r="EG138" t="s">
        <v>132</v>
      </c>
      <c r="EH138">
        <v>0</v>
      </c>
      <c r="EJ138">
        <v>2</v>
      </c>
      <c r="EK138">
        <v>108001</v>
      </c>
      <c r="EL138" t="s">
        <v>227</v>
      </c>
      <c r="EM138" t="s">
        <v>228</v>
      </c>
      <c r="EQ138">
        <v>64</v>
      </c>
      <c r="ER138">
        <v>74.49</v>
      </c>
      <c r="ES138">
        <v>5.06</v>
      </c>
      <c r="ET138">
        <v>57.62</v>
      </c>
      <c r="EU138">
        <v>6.03</v>
      </c>
      <c r="EV138">
        <v>11.81</v>
      </c>
      <c r="EW138">
        <v>1.21</v>
      </c>
      <c r="EX138">
        <v>0.51</v>
      </c>
      <c r="EY138">
        <v>0</v>
      </c>
      <c r="EZ138">
        <v>0</v>
      </c>
      <c r="FQ138">
        <v>0</v>
      </c>
      <c r="FR138">
        <f t="shared" si="88"/>
        <v>0</v>
      </c>
      <c r="FS138">
        <v>0</v>
      </c>
      <c r="FV138" t="s">
        <v>27</v>
      </c>
      <c r="FW138" t="s">
        <v>28</v>
      </c>
      <c r="FX138">
        <v>95</v>
      </c>
      <c r="FY138">
        <v>65</v>
      </c>
    </row>
    <row r="139" spans="1:181" ht="12.75">
      <c r="A139">
        <v>17</v>
      </c>
      <c r="B139">
        <v>1</v>
      </c>
      <c r="C139">
        <f>ROW(SmtRes!A201)</f>
        <v>201</v>
      </c>
      <c r="D139">
        <f>ROW(EtalonRes!A201)</f>
        <v>201</v>
      </c>
      <c r="E139" t="s">
        <v>295</v>
      </c>
      <c r="F139" t="s">
        <v>296</v>
      </c>
      <c r="G139" t="s">
        <v>297</v>
      </c>
      <c r="H139" t="s">
        <v>40</v>
      </c>
      <c r="I139">
        <v>0.02</v>
      </c>
      <c r="J139">
        <v>0</v>
      </c>
      <c r="O139">
        <f t="shared" si="64"/>
        <v>218.51</v>
      </c>
      <c r="P139">
        <f t="shared" si="65"/>
        <v>195.61</v>
      </c>
      <c r="Q139">
        <f t="shared" si="66"/>
        <v>10.93</v>
      </c>
      <c r="R139">
        <f t="shared" si="67"/>
        <v>0.41</v>
      </c>
      <c r="S139">
        <f t="shared" si="68"/>
        <v>11.97</v>
      </c>
      <c r="T139">
        <f t="shared" si="69"/>
        <v>0</v>
      </c>
      <c r="U139">
        <f t="shared" si="70"/>
        <v>1.244</v>
      </c>
      <c r="V139">
        <f t="shared" si="71"/>
        <v>0.0348</v>
      </c>
      <c r="W139">
        <f t="shared" si="72"/>
        <v>0</v>
      </c>
      <c r="X139">
        <f t="shared" si="73"/>
        <v>10.03</v>
      </c>
      <c r="Y139">
        <f t="shared" si="74"/>
        <v>6.44</v>
      </c>
      <c r="AA139">
        <v>0</v>
      </c>
      <c r="AB139">
        <f t="shared" si="75"/>
        <v>10925.560000000001</v>
      </c>
      <c r="AC139">
        <f t="shared" si="96"/>
        <v>9780.5</v>
      </c>
      <c r="AD139">
        <f t="shared" si="96"/>
        <v>546.7</v>
      </c>
      <c r="AE139">
        <f t="shared" si="96"/>
        <v>20.57</v>
      </c>
      <c r="AF139">
        <f t="shared" si="96"/>
        <v>598.36</v>
      </c>
      <c r="AG139">
        <f t="shared" si="97"/>
        <v>0</v>
      </c>
      <c r="AH139">
        <f t="shared" si="98"/>
        <v>62.2</v>
      </c>
      <c r="AI139">
        <f t="shared" si="98"/>
        <v>1.74</v>
      </c>
      <c r="AJ139">
        <f t="shared" si="99"/>
        <v>0</v>
      </c>
      <c r="AK139">
        <v>10925.560000000001</v>
      </c>
      <c r="AL139">
        <v>9780.5</v>
      </c>
      <c r="AM139">
        <v>546.7</v>
      </c>
      <c r="AN139">
        <v>20.57</v>
      </c>
      <c r="AO139">
        <v>598.36</v>
      </c>
      <c r="AP139">
        <v>0</v>
      </c>
      <c r="AQ139">
        <v>62.2</v>
      </c>
      <c r="AR139">
        <v>1.74</v>
      </c>
      <c r="AS139">
        <v>0</v>
      </c>
      <c r="AT139">
        <v>81</v>
      </c>
      <c r="AU139">
        <v>52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H139">
        <v>0</v>
      </c>
      <c r="BI139">
        <v>2</v>
      </c>
      <c r="BJ139" t="s">
        <v>298</v>
      </c>
      <c r="BM139">
        <v>108001</v>
      </c>
      <c r="BN139">
        <v>0</v>
      </c>
      <c r="BO139" t="s">
        <v>296</v>
      </c>
      <c r="BP139">
        <v>1</v>
      </c>
      <c r="BQ139">
        <v>3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Z139">
        <v>95</v>
      </c>
      <c r="CA139">
        <v>65</v>
      </c>
      <c r="CF139">
        <v>0</v>
      </c>
      <c r="CG139">
        <v>0</v>
      </c>
      <c r="CM139">
        <v>0</v>
      </c>
      <c r="CO139">
        <v>0</v>
      </c>
      <c r="CP139">
        <f t="shared" si="77"/>
        <v>218.51000000000002</v>
      </c>
      <c r="CQ139">
        <f t="shared" si="78"/>
        <v>9780.5</v>
      </c>
      <c r="CR139">
        <f t="shared" si="79"/>
        <v>546.7</v>
      </c>
      <c r="CS139">
        <f t="shared" si="80"/>
        <v>20.57</v>
      </c>
      <c r="CT139">
        <f t="shared" si="81"/>
        <v>598.36</v>
      </c>
      <c r="CU139">
        <f t="shared" si="82"/>
        <v>0</v>
      </c>
      <c r="CV139">
        <f t="shared" si="83"/>
        <v>62.2</v>
      </c>
      <c r="CW139">
        <f t="shared" si="84"/>
        <v>1.74</v>
      </c>
      <c r="CX139">
        <f t="shared" si="85"/>
        <v>0</v>
      </c>
      <c r="CY139">
        <f t="shared" si="86"/>
        <v>10.027800000000001</v>
      </c>
      <c r="CZ139">
        <f t="shared" si="87"/>
        <v>6.437600000000001</v>
      </c>
      <c r="DN139">
        <v>0</v>
      </c>
      <c r="DO139">
        <v>0</v>
      </c>
      <c r="DP139">
        <v>1</v>
      </c>
      <c r="DQ139">
        <v>1</v>
      </c>
      <c r="DR139">
        <v>1</v>
      </c>
      <c r="DS139">
        <v>1</v>
      </c>
      <c r="DT139">
        <v>1</v>
      </c>
      <c r="DU139">
        <v>1009</v>
      </c>
      <c r="DV139" t="s">
        <v>40</v>
      </c>
      <c r="DW139" t="s">
        <v>299</v>
      </c>
      <c r="DX139">
        <v>1000</v>
      </c>
      <c r="EE139">
        <v>23391119</v>
      </c>
      <c r="EF139">
        <v>3</v>
      </c>
      <c r="EG139" t="s">
        <v>132</v>
      </c>
      <c r="EH139">
        <v>0</v>
      </c>
      <c r="EJ139">
        <v>2</v>
      </c>
      <c r="EK139">
        <v>108001</v>
      </c>
      <c r="EL139" t="s">
        <v>227</v>
      </c>
      <c r="EM139" t="s">
        <v>228</v>
      </c>
      <c r="EQ139">
        <v>64</v>
      </c>
      <c r="ER139">
        <v>10925.56</v>
      </c>
      <c r="ES139">
        <v>9780.5</v>
      </c>
      <c r="ET139">
        <v>546.7</v>
      </c>
      <c r="EU139">
        <v>20.57</v>
      </c>
      <c r="EV139">
        <v>598.36</v>
      </c>
      <c r="EW139">
        <v>62.2</v>
      </c>
      <c r="EX139">
        <v>1.74</v>
      </c>
      <c r="EY139">
        <v>0</v>
      </c>
      <c r="EZ139">
        <v>0</v>
      </c>
      <c r="FQ139">
        <v>0</v>
      </c>
      <c r="FR139">
        <f t="shared" si="88"/>
        <v>0</v>
      </c>
      <c r="FS139">
        <v>0</v>
      </c>
      <c r="FV139" t="s">
        <v>27</v>
      </c>
      <c r="FW139" t="s">
        <v>28</v>
      </c>
      <c r="FX139">
        <v>95</v>
      </c>
      <c r="FY139">
        <v>65</v>
      </c>
    </row>
    <row r="140" spans="1:181" ht="12.75">
      <c r="A140">
        <v>17</v>
      </c>
      <c r="B140">
        <v>1</v>
      </c>
      <c r="C140">
        <f>ROW(SmtRes!A218)</f>
        <v>218</v>
      </c>
      <c r="D140">
        <f>ROW(EtalonRes!A218)</f>
        <v>218</v>
      </c>
      <c r="E140" t="s">
        <v>300</v>
      </c>
      <c r="F140" t="s">
        <v>301</v>
      </c>
      <c r="G140" t="s">
        <v>302</v>
      </c>
      <c r="H140" t="s">
        <v>303</v>
      </c>
      <c r="I140">
        <v>0.1</v>
      </c>
      <c r="J140">
        <v>0</v>
      </c>
      <c r="O140">
        <f t="shared" si="64"/>
        <v>257.42</v>
      </c>
      <c r="P140">
        <f t="shared" si="65"/>
        <v>136.26</v>
      </c>
      <c r="Q140">
        <f t="shared" si="66"/>
        <v>88.82</v>
      </c>
      <c r="R140">
        <f t="shared" si="67"/>
        <v>28.17</v>
      </c>
      <c r="S140">
        <f t="shared" si="68"/>
        <v>32.34</v>
      </c>
      <c r="T140">
        <f t="shared" si="69"/>
        <v>0</v>
      </c>
      <c r="U140">
        <f t="shared" si="70"/>
        <v>3.44</v>
      </c>
      <c r="V140">
        <f t="shared" si="71"/>
        <v>2.383</v>
      </c>
      <c r="W140">
        <f t="shared" si="72"/>
        <v>0</v>
      </c>
      <c r="X140">
        <f t="shared" si="73"/>
        <v>49.01</v>
      </c>
      <c r="Y140">
        <f t="shared" si="74"/>
        <v>31.47</v>
      </c>
      <c r="AA140">
        <v>0</v>
      </c>
      <c r="AB140">
        <f t="shared" si="75"/>
        <v>2574.08</v>
      </c>
      <c r="AC140">
        <f t="shared" si="96"/>
        <v>1362.56</v>
      </c>
      <c r="AD140">
        <f t="shared" si="96"/>
        <v>888.16</v>
      </c>
      <c r="AE140">
        <f t="shared" si="96"/>
        <v>281.67</v>
      </c>
      <c r="AF140">
        <f t="shared" si="96"/>
        <v>323.36</v>
      </c>
      <c r="AG140">
        <f t="shared" si="97"/>
        <v>0</v>
      </c>
      <c r="AH140">
        <f t="shared" si="98"/>
        <v>34.4</v>
      </c>
      <c r="AI140">
        <f t="shared" si="98"/>
        <v>23.83</v>
      </c>
      <c r="AJ140">
        <f t="shared" si="99"/>
        <v>0</v>
      </c>
      <c r="AK140">
        <v>2574.08</v>
      </c>
      <c r="AL140">
        <v>1362.56</v>
      </c>
      <c r="AM140">
        <v>888.16</v>
      </c>
      <c r="AN140">
        <v>281.67</v>
      </c>
      <c r="AO140">
        <v>323.36</v>
      </c>
      <c r="AP140">
        <v>0</v>
      </c>
      <c r="AQ140">
        <v>34.4</v>
      </c>
      <c r="AR140">
        <v>23.83</v>
      </c>
      <c r="AS140">
        <v>0</v>
      </c>
      <c r="AT140">
        <v>81</v>
      </c>
      <c r="AU140">
        <v>52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</v>
      </c>
      <c r="BH140">
        <v>0</v>
      </c>
      <c r="BI140">
        <v>2</v>
      </c>
      <c r="BJ140" t="s">
        <v>304</v>
      </c>
      <c r="BM140">
        <v>108001</v>
      </c>
      <c r="BN140">
        <v>0</v>
      </c>
      <c r="BO140" t="s">
        <v>301</v>
      </c>
      <c r="BP140">
        <v>1</v>
      </c>
      <c r="BQ140">
        <v>3</v>
      </c>
      <c r="BR140">
        <v>0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Z140">
        <v>95</v>
      </c>
      <c r="CA140">
        <v>65</v>
      </c>
      <c r="CF140">
        <v>0</v>
      </c>
      <c r="CG140">
        <v>0</v>
      </c>
      <c r="CM140">
        <v>0</v>
      </c>
      <c r="CO140">
        <v>0</v>
      </c>
      <c r="CP140">
        <f t="shared" si="77"/>
        <v>257.41999999999996</v>
      </c>
      <c r="CQ140">
        <f t="shared" si="78"/>
        <v>1362.56</v>
      </c>
      <c r="CR140">
        <f t="shared" si="79"/>
        <v>888.16</v>
      </c>
      <c r="CS140">
        <f t="shared" si="80"/>
        <v>281.67</v>
      </c>
      <c r="CT140">
        <f t="shared" si="81"/>
        <v>323.36</v>
      </c>
      <c r="CU140">
        <f t="shared" si="82"/>
        <v>0</v>
      </c>
      <c r="CV140">
        <f t="shared" si="83"/>
        <v>34.4</v>
      </c>
      <c r="CW140">
        <f t="shared" si="84"/>
        <v>23.83</v>
      </c>
      <c r="CX140">
        <f t="shared" si="85"/>
        <v>0</v>
      </c>
      <c r="CY140">
        <f t="shared" si="86"/>
        <v>49.01310000000001</v>
      </c>
      <c r="CZ140">
        <f t="shared" si="87"/>
        <v>31.465200000000003</v>
      </c>
      <c r="DN140">
        <v>0</v>
      </c>
      <c r="DO140">
        <v>0</v>
      </c>
      <c r="DP140">
        <v>1</v>
      </c>
      <c r="DQ140">
        <v>1</v>
      </c>
      <c r="DR140">
        <v>1</v>
      </c>
      <c r="DS140">
        <v>1</v>
      </c>
      <c r="DT140">
        <v>1</v>
      </c>
      <c r="DU140">
        <v>1003</v>
      </c>
      <c r="DV140" t="s">
        <v>303</v>
      </c>
      <c r="DW140" t="s">
        <v>303</v>
      </c>
      <c r="DX140">
        <v>100</v>
      </c>
      <c r="EE140">
        <v>23391119</v>
      </c>
      <c r="EF140">
        <v>3</v>
      </c>
      <c r="EG140" t="s">
        <v>132</v>
      </c>
      <c r="EH140">
        <v>0</v>
      </c>
      <c r="EJ140">
        <v>2</v>
      </c>
      <c r="EK140">
        <v>108001</v>
      </c>
      <c r="EL140" t="s">
        <v>227</v>
      </c>
      <c r="EM140" t="s">
        <v>228</v>
      </c>
      <c r="EQ140">
        <v>64</v>
      </c>
      <c r="ER140">
        <v>2574.08</v>
      </c>
      <c r="ES140">
        <v>1362.56</v>
      </c>
      <c r="ET140">
        <v>888.16</v>
      </c>
      <c r="EU140">
        <v>281.67</v>
      </c>
      <c r="EV140">
        <v>323.36</v>
      </c>
      <c r="EW140">
        <v>34.4</v>
      </c>
      <c r="EX140">
        <v>23.83</v>
      </c>
      <c r="EY140">
        <v>0</v>
      </c>
      <c r="EZ140">
        <v>0</v>
      </c>
      <c r="FQ140">
        <v>0</v>
      </c>
      <c r="FR140">
        <f t="shared" si="88"/>
        <v>0</v>
      </c>
      <c r="FS140">
        <v>0</v>
      </c>
      <c r="FV140" t="s">
        <v>27</v>
      </c>
      <c r="FW140" t="s">
        <v>28</v>
      </c>
      <c r="FX140">
        <v>95</v>
      </c>
      <c r="FY140">
        <v>65</v>
      </c>
    </row>
    <row r="142" spans="1:43" ht="12.75">
      <c r="A142" s="2">
        <v>51</v>
      </c>
      <c r="B142" s="2">
        <f>B73</f>
        <v>1</v>
      </c>
      <c r="C142" s="2">
        <f>A73</f>
        <v>4</v>
      </c>
      <c r="D142" s="2">
        <f>ROW(A73)</f>
        <v>73</v>
      </c>
      <c r="E142" s="2"/>
      <c r="F142" s="2" t="str">
        <f>IF(F73&lt;&gt;"",F73,"")</f>
        <v>Новый раздел</v>
      </c>
      <c r="G142" s="2" t="str">
        <f>IF(G73&lt;&gt;"",G73,"")</f>
        <v>Монтажные работы</v>
      </c>
      <c r="H142" s="2"/>
      <c r="I142" s="2"/>
      <c r="J142" s="2"/>
      <c r="K142" s="2"/>
      <c r="L142" s="2"/>
      <c r="M142" s="2"/>
      <c r="N142" s="2"/>
      <c r="O142" s="2">
        <f aca="true" t="shared" si="100" ref="O142:Y142">ROUND(AB142,2)</f>
        <v>9975.58</v>
      </c>
      <c r="P142" s="2">
        <f t="shared" si="100"/>
        <v>1848.94</v>
      </c>
      <c r="Q142" s="2">
        <f t="shared" si="100"/>
        <v>6015.95</v>
      </c>
      <c r="R142" s="2">
        <f t="shared" si="100"/>
        <v>650.61</v>
      </c>
      <c r="S142" s="2">
        <f t="shared" si="100"/>
        <v>2110.69</v>
      </c>
      <c r="T142" s="2">
        <f t="shared" si="100"/>
        <v>0</v>
      </c>
      <c r="U142" s="2">
        <f t="shared" si="100"/>
        <v>232.5</v>
      </c>
      <c r="V142" s="2">
        <f t="shared" si="100"/>
        <v>55.04</v>
      </c>
      <c r="W142" s="2">
        <f t="shared" si="100"/>
        <v>0</v>
      </c>
      <c r="X142" s="2">
        <f t="shared" si="100"/>
        <v>2402.77</v>
      </c>
      <c r="Y142" s="2">
        <f t="shared" si="100"/>
        <v>1352.8</v>
      </c>
      <c r="Z142" s="2"/>
      <c r="AA142" s="2"/>
      <c r="AB142" s="2">
        <f>ROUND(SUMIF(AA77:AA140,"=0",O77:O140),2)</f>
        <v>9975.58</v>
      </c>
      <c r="AC142" s="2">
        <f>ROUND(SUMIF(AA77:AA140,"=0",P77:P140),2)</f>
        <v>1848.94</v>
      </c>
      <c r="AD142" s="2">
        <f>ROUND(SUMIF(AA77:AA140,"=0",Q77:Q140),2)</f>
        <v>6015.95</v>
      </c>
      <c r="AE142" s="2">
        <f>ROUND(SUMIF(AA77:AA140,"=0",R77:R140),2)</f>
        <v>650.61</v>
      </c>
      <c r="AF142" s="2">
        <f>ROUND(SUMIF(AA77:AA140,"=0",S77:S140),2)</f>
        <v>2110.69</v>
      </c>
      <c r="AG142" s="2">
        <f>ROUND(SUMIF(AA77:AA140,"=0",T77:T140),2)</f>
        <v>0</v>
      </c>
      <c r="AH142" s="2">
        <f>ROUND(SUMIF(AA77:AA140,"=0",U77:U140),2)</f>
        <v>232.5</v>
      </c>
      <c r="AI142" s="2">
        <f>ROUND(SUMIF(AA77:AA140,"=0",V77:V140),2)</f>
        <v>55.04</v>
      </c>
      <c r="AJ142" s="2">
        <f>ROUND(SUMIF(AA77:AA140,"=0",W77:W140),2)</f>
        <v>0</v>
      </c>
      <c r="AK142" s="2">
        <f>ROUND(SUMIF(AA77:AA140,"=0",X77:X140),2)</f>
        <v>2402.77</v>
      </c>
      <c r="AL142" s="2">
        <f>ROUND(SUMIF(AA77:AA140,"=0",Y77:Y140),2)</f>
        <v>1352.8</v>
      </c>
      <c r="AM142" s="2"/>
      <c r="AN142" s="2">
        <f>ROUND(AO142,2)</f>
        <v>0</v>
      </c>
      <c r="AO142" s="2">
        <f>ROUND(SUMIF(AA77:AA140,"=0",FQ77:FQ140),2)</f>
        <v>0</v>
      </c>
      <c r="AP142" s="2">
        <f>ROUND(AQ142,2)</f>
        <v>0</v>
      </c>
      <c r="AQ142" s="2">
        <f>ROUND(SUM(FR77:FR140),2)</f>
        <v>0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0</v>
      </c>
      <c r="F144" s="3">
        <f>Source!O142</f>
        <v>9975.58</v>
      </c>
      <c r="G144" s="3" t="s">
        <v>64</v>
      </c>
      <c r="H144" s="3" t="s">
        <v>65</v>
      </c>
      <c r="I144" s="3"/>
      <c r="J144" s="3"/>
      <c r="K144" s="3">
        <v>201</v>
      </c>
      <c r="L144" s="3">
        <v>1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0</v>
      </c>
      <c r="F145" s="3">
        <f>Source!P142</f>
        <v>1848.94</v>
      </c>
      <c r="G145" s="3" t="s">
        <v>66</v>
      </c>
      <c r="H145" s="3" t="s">
        <v>67</v>
      </c>
      <c r="I145" s="3"/>
      <c r="J145" s="3"/>
      <c r="K145" s="3">
        <v>202</v>
      </c>
      <c r="L145" s="3">
        <v>2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222</v>
      </c>
      <c r="F146" s="3">
        <f>Source!AN142</f>
        <v>0</v>
      </c>
      <c r="G146" s="3" t="s">
        <v>68</v>
      </c>
      <c r="H146" s="3" t="s">
        <v>69</v>
      </c>
      <c r="I146" s="3"/>
      <c r="J146" s="3"/>
      <c r="K146" s="3">
        <v>222</v>
      </c>
      <c r="L146" s="3">
        <v>3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216</v>
      </c>
      <c r="F147" s="3">
        <f>Source!AP142</f>
        <v>0</v>
      </c>
      <c r="G147" s="3" t="s">
        <v>70</v>
      </c>
      <c r="H147" s="3" t="s">
        <v>71</v>
      </c>
      <c r="I147" s="3"/>
      <c r="J147" s="3"/>
      <c r="K147" s="3">
        <v>216</v>
      </c>
      <c r="L147" s="3">
        <v>4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0</v>
      </c>
      <c r="F148" s="3">
        <f>Source!Q142</f>
        <v>6015.95</v>
      </c>
      <c r="G148" s="3" t="s">
        <v>72</v>
      </c>
      <c r="H148" s="3" t="s">
        <v>73</v>
      </c>
      <c r="I148" s="3"/>
      <c r="J148" s="3"/>
      <c r="K148" s="3">
        <v>203</v>
      </c>
      <c r="L148" s="3">
        <v>5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0</v>
      </c>
      <c r="F149" s="3">
        <f>Source!R142</f>
        <v>650.61</v>
      </c>
      <c r="G149" s="3" t="s">
        <v>74</v>
      </c>
      <c r="H149" s="3" t="s">
        <v>75</v>
      </c>
      <c r="I149" s="3"/>
      <c r="J149" s="3"/>
      <c r="K149" s="3">
        <v>204</v>
      </c>
      <c r="L149" s="3">
        <v>6</v>
      </c>
      <c r="M149" s="3">
        <v>3</v>
      </c>
      <c r="N149" s="3" t="s">
        <v>3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0</v>
      </c>
      <c r="F150" s="3">
        <f>Source!S142</f>
        <v>2110.69</v>
      </c>
      <c r="G150" s="3" t="s">
        <v>76</v>
      </c>
      <c r="H150" s="3" t="s">
        <v>77</v>
      </c>
      <c r="I150" s="3"/>
      <c r="J150" s="3"/>
      <c r="K150" s="3">
        <v>205</v>
      </c>
      <c r="L150" s="3">
        <v>7</v>
      </c>
      <c r="M150" s="3">
        <v>3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206</v>
      </c>
      <c r="F151" s="3">
        <f>Source!T142</f>
        <v>0</v>
      </c>
      <c r="G151" s="3" t="s">
        <v>78</v>
      </c>
      <c r="H151" s="3" t="s">
        <v>79</v>
      </c>
      <c r="I151" s="3"/>
      <c r="J151" s="3"/>
      <c r="K151" s="3">
        <v>206</v>
      </c>
      <c r="L151" s="3">
        <v>8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207</v>
      </c>
      <c r="F152" s="3">
        <f>Source!U142</f>
        <v>232.5</v>
      </c>
      <c r="G152" s="3" t="s">
        <v>80</v>
      </c>
      <c r="H152" s="3" t="s">
        <v>81</v>
      </c>
      <c r="I152" s="3"/>
      <c r="J152" s="3"/>
      <c r="K152" s="3">
        <v>207</v>
      </c>
      <c r="L152" s="3">
        <v>9</v>
      </c>
      <c r="M152" s="3">
        <v>3</v>
      </c>
      <c r="N152" s="3" t="s">
        <v>3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208</v>
      </c>
      <c r="F153" s="3">
        <f>Source!V142</f>
        <v>55.04</v>
      </c>
      <c r="G153" s="3" t="s">
        <v>82</v>
      </c>
      <c r="H153" s="3" t="s">
        <v>83</v>
      </c>
      <c r="I153" s="3"/>
      <c r="J153" s="3"/>
      <c r="K153" s="3">
        <v>208</v>
      </c>
      <c r="L153" s="3">
        <v>10</v>
      </c>
      <c r="M153" s="3">
        <v>3</v>
      </c>
      <c r="N153" s="3" t="s">
        <v>3</v>
      </c>
    </row>
    <row r="154" spans="1:14" ht="12.75">
      <c r="A154" s="3">
        <v>50</v>
      </c>
      <c r="B154" s="3">
        <v>0</v>
      </c>
      <c r="C154" s="3">
        <v>0</v>
      </c>
      <c r="D154" s="3">
        <v>1</v>
      </c>
      <c r="E154" s="3">
        <v>209</v>
      </c>
      <c r="F154" s="3">
        <f>Source!W142</f>
        <v>0</v>
      </c>
      <c r="G154" s="3" t="s">
        <v>84</v>
      </c>
      <c r="H154" s="3" t="s">
        <v>85</v>
      </c>
      <c r="I154" s="3"/>
      <c r="J154" s="3"/>
      <c r="K154" s="3">
        <v>209</v>
      </c>
      <c r="L154" s="3">
        <v>11</v>
      </c>
      <c r="M154" s="3">
        <v>3</v>
      </c>
      <c r="N154" s="3" t="s">
        <v>3</v>
      </c>
    </row>
    <row r="155" spans="1:14" ht="12.75">
      <c r="A155" s="3">
        <v>50</v>
      </c>
      <c r="B155" s="3">
        <v>0</v>
      </c>
      <c r="C155" s="3">
        <v>0</v>
      </c>
      <c r="D155" s="3">
        <v>1</v>
      </c>
      <c r="E155" s="3">
        <v>0</v>
      </c>
      <c r="F155" s="3">
        <f>Source!X142</f>
        <v>2402.77</v>
      </c>
      <c r="G155" s="3" t="s">
        <v>86</v>
      </c>
      <c r="H155" s="3" t="s">
        <v>87</v>
      </c>
      <c r="I155" s="3"/>
      <c r="J155" s="3"/>
      <c r="K155" s="3">
        <v>210</v>
      </c>
      <c r="L155" s="3">
        <v>12</v>
      </c>
      <c r="M155" s="3">
        <v>3</v>
      </c>
      <c r="N155" s="3" t="s">
        <v>3</v>
      </c>
    </row>
    <row r="156" spans="1:14" ht="12.75">
      <c r="A156" s="3">
        <v>50</v>
      </c>
      <c r="B156" s="3">
        <v>0</v>
      </c>
      <c r="C156" s="3">
        <v>0</v>
      </c>
      <c r="D156" s="3">
        <v>1</v>
      </c>
      <c r="E156" s="3">
        <v>0</v>
      </c>
      <c r="F156" s="3">
        <f>Source!Y142</f>
        <v>1352.8</v>
      </c>
      <c r="G156" s="3" t="s">
        <v>88</v>
      </c>
      <c r="H156" s="3" t="s">
        <v>89</v>
      </c>
      <c r="I156" s="3"/>
      <c r="J156" s="3"/>
      <c r="K156" s="3">
        <v>211</v>
      </c>
      <c r="L156" s="3">
        <v>13</v>
      </c>
      <c r="M156" s="3">
        <v>3</v>
      </c>
      <c r="N156" s="3" t="s">
        <v>3</v>
      </c>
    </row>
    <row r="157" spans="1:14" ht="12.75">
      <c r="A157" s="3">
        <v>50</v>
      </c>
      <c r="B157" s="3">
        <f>IF(Source!F157&lt;&gt;0,1,0)</f>
        <v>1</v>
      </c>
      <c r="C157" s="3">
        <v>0</v>
      </c>
      <c r="D157" s="3">
        <v>2</v>
      </c>
      <c r="E157" s="3">
        <v>0</v>
      </c>
      <c r="F157" s="3">
        <f>ROUND(5.33,2)</f>
        <v>5.33</v>
      </c>
      <c r="G157" s="3" t="s">
        <v>90</v>
      </c>
      <c r="H157" s="3" t="s">
        <v>91</v>
      </c>
      <c r="I157" s="3"/>
      <c r="J157" s="3"/>
      <c r="K157" s="3">
        <v>212</v>
      </c>
      <c r="L157" s="3">
        <v>14</v>
      </c>
      <c r="M157" s="3">
        <v>1</v>
      </c>
      <c r="N157" s="3" t="s">
        <v>3</v>
      </c>
    </row>
    <row r="158" spans="1:14" ht="12.75">
      <c r="A158" s="3">
        <v>50</v>
      </c>
      <c r="B158" s="3">
        <f>IF(Source!F158&lt;&gt;0,1,0)</f>
        <v>1</v>
      </c>
      <c r="C158" s="3">
        <v>0</v>
      </c>
      <c r="D158" s="3">
        <v>2</v>
      </c>
      <c r="E158" s="3">
        <v>0</v>
      </c>
      <c r="F158" s="3">
        <f>ROUND(5.4,2)</f>
        <v>5.4</v>
      </c>
      <c r="G158" s="3" t="s">
        <v>92</v>
      </c>
      <c r="H158" s="3" t="s">
        <v>93</v>
      </c>
      <c r="I158" s="3"/>
      <c r="J158" s="3"/>
      <c r="K158" s="3">
        <v>212</v>
      </c>
      <c r="L158" s="3">
        <v>15</v>
      </c>
      <c r="M158" s="3">
        <v>1</v>
      </c>
      <c r="N158" s="3" t="s">
        <v>3</v>
      </c>
    </row>
    <row r="159" spans="1:14" ht="12.75">
      <c r="A159" s="3">
        <v>50</v>
      </c>
      <c r="B159" s="3">
        <f>IF(Source!F159&lt;&gt;0,1,0)</f>
        <v>1</v>
      </c>
      <c r="C159" s="3">
        <v>0</v>
      </c>
      <c r="D159" s="3">
        <v>2</v>
      </c>
      <c r="E159" s="3">
        <v>0</v>
      </c>
      <c r="F159" s="3">
        <f>ROUND(10.25,2)</f>
        <v>10.25</v>
      </c>
      <c r="G159" s="3" t="s">
        <v>94</v>
      </c>
      <c r="H159" s="3" t="s">
        <v>95</v>
      </c>
      <c r="I159" s="3"/>
      <c r="J159" s="3"/>
      <c r="K159" s="3">
        <v>212</v>
      </c>
      <c r="L159" s="3">
        <v>16</v>
      </c>
      <c r="M159" s="3">
        <v>1</v>
      </c>
      <c r="N159" s="3" t="s">
        <v>3</v>
      </c>
    </row>
    <row r="160" spans="1:14" ht="12.75">
      <c r="A160" s="3">
        <v>50</v>
      </c>
      <c r="B160" s="3">
        <f>IF(Source!F160&lt;&gt;0,1,0)</f>
        <v>1</v>
      </c>
      <c r="C160" s="3">
        <v>0</v>
      </c>
      <c r="D160" s="3">
        <v>2</v>
      </c>
      <c r="E160" s="3">
        <v>203</v>
      </c>
      <c r="F160" s="3">
        <f>ROUND(Source!F148*Source!F157,2)</f>
        <v>32065.01</v>
      </c>
      <c r="G160" s="3" t="s">
        <v>96</v>
      </c>
      <c r="H160" s="3" t="s">
        <v>97</v>
      </c>
      <c r="I160" s="3"/>
      <c r="J160" s="3"/>
      <c r="K160" s="3">
        <v>212</v>
      </c>
      <c r="L160" s="3">
        <v>17</v>
      </c>
      <c r="M160" s="3">
        <v>1</v>
      </c>
      <c r="N160" s="3" t="s">
        <v>3</v>
      </c>
    </row>
    <row r="161" spans="1:14" ht="12.75">
      <c r="A161" s="3">
        <v>50</v>
      </c>
      <c r="B161" s="3">
        <f>IF(Source!F161&lt;&gt;0,1,0)</f>
        <v>1</v>
      </c>
      <c r="C161" s="3">
        <v>0</v>
      </c>
      <c r="D161" s="3">
        <v>2</v>
      </c>
      <c r="E161" s="3">
        <v>202</v>
      </c>
      <c r="F161" s="3">
        <f>ROUND(Source!F145*Source!F158,2)</f>
        <v>9984.28</v>
      </c>
      <c r="G161" s="3" t="s">
        <v>98</v>
      </c>
      <c r="H161" s="3" t="s">
        <v>99</v>
      </c>
      <c r="I161" s="3"/>
      <c r="J161" s="3"/>
      <c r="K161" s="3">
        <v>212</v>
      </c>
      <c r="L161" s="3">
        <v>18</v>
      </c>
      <c r="M161" s="3">
        <v>1</v>
      </c>
      <c r="N161" s="3" t="s">
        <v>3</v>
      </c>
    </row>
    <row r="162" spans="1:14" ht="12.75">
      <c r="A162" s="3">
        <v>50</v>
      </c>
      <c r="B162" s="3">
        <f>IF(Source!F162&lt;&gt;0,1,0)</f>
        <v>1</v>
      </c>
      <c r="C162" s="3">
        <v>0</v>
      </c>
      <c r="D162" s="3">
        <v>2</v>
      </c>
      <c r="E162" s="3">
        <v>204</v>
      </c>
      <c r="F162" s="3">
        <f>ROUND(Source!F149*Source!F159,2)</f>
        <v>6668.75</v>
      </c>
      <c r="G162" s="3" t="s">
        <v>100</v>
      </c>
      <c r="H162" s="3" t="s">
        <v>101</v>
      </c>
      <c r="I162" s="3"/>
      <c r="J162" s="3"/>
      <c r="K162" s="3">
        <v>212</v>
      </c>
      <c r="L162" s="3">
        <v>19</v>
      </c>
      <c r="M162" s="3">
        <v>1</v>
      </c>
      <c r="N162" s="3" t="s">
        <v>3</v>
      </c>
    </row>
    <row r="163" spans="1:14" ht="12.75">
      <c r="A163" s="3">
        <v>50</v>
      </c>
      <c r="B163" s="3">
        <f>IF(Source!F163&lt;&gt;0,1,0)</f>
        <v>1</v>
      </c>
      <c r="C163" s="3">
        <v>0</v>
      </c>
      <c r="D163" s="3">
        <v>2</v>
      </c>
      <c r="E163" s="3">
        <v>205</v>
      </c>
      <c r="F163" s="3">
        <f>ROUND(Source!F150*Source!F159,2)</f>
        <v>21634.57</v>
      </c>
      <c r="G163" s="3" t="s">
        <v>102</v>
      </c>
      <c r="H163" s="3" t="s">
        <v>103</v>
      </c>
      <c r="I163" s="3"/>
      <c r="J163" s="3"/>
      <c r="K163" s="3">
        <v>212</v>
      </c>
      <c r="L163" s="3">
        <v>20</v>
      </c>
      <c r="M163" s="3">
        <v>1</v>
      </c>
      <c r="N163" s="3" t="s">
        <v>3</v>
      </c>
    </row>
    <row r="164" spans="1:14" ht="12.75">
      <c r="A164" s="3">
        <v>50</v>
      </c>
      <c r="B164" s="3">
        <f>IF(Source!F164&lt;&gt;0,1,0)</f>
        <v>1</v>
      </c>
      <c r="C164" s="3">
        <v>0</v>
      </c>
      <c r="D164" s="3">
        <v>2</v>
      </c>
      <c r="E164" s="3">
        <v>201</v>
      </c>
      <c r="F164" s="3">
        <f>ROUND(Source!F160+Source!F161+Source!F163,2)</f>
        <v>63683.86</v>
      </c>
      <c r="G164" s="3" t="s">
        <v>104</v>
      </c>
      <c r="H164" s="3" t="s">
        <v>105</v>
      </c>
      <c r="I164" s="3"/>
      <c r="J164" s="3"/>
      <c r="K164" s="3">
        <v>212</v>
      </c>
      <c r="L164" s="3">
        <v>21</v>
      </c>
      <c r="M164" s="3">
        <v>1</v>
      </c>
      <c r="N164" s="3" t="s">
        <v>3</v>
      </c>
    </row>
    <row r="165" spans="1:14" ht="12.75">
      <c r="A165" s="3">
        <v>50</v>
      </c>
      <c r="B165" s="3">
        <f>IF(Source!F165&lt;&gt;0,1,0)</f>
        <v>1</v>
      </c>
      <c r="C165" s="3">
        <v>0</v>
      </c>
      <c r="D165" s="3">
        <v>2</v>
      </c>
      <c r="E165" s="3">
        <v>210</v>
      </c>
      <c r="F165" s="3">
        <f>ROUND(Source!F159*Source!F155,2)</f>
        <v>24628.39</v>
      </c>
      <c r="G165" s="3" t="s">
        <v>106</v>
      </c>
      <c r="H165" s="3" t="s">
        <v>107</v>
      </c>
      <c r="I165" s="3"/>
      <c r="J165" s="3"/>
      <c r="K165" s="3">
        <v>212</v>
      </c>
      <c r="L165" s="3">
        <v>22</v>
      </c>
      <c r="M165" s="3">
        <v>1</v>
      </c>
      <c r="N165" s="3" t="s">
        <v>3</v>
      </c>
    </row>
    <row r="166" spans="1:14" ht="12.75">
      <c r="A166" s="3">
        <v>50</v>
      </c>
      <c r="B166" s="3">
        <f>IF(Source!F166&lt;&gt;0,1,0)</f>
        <v>1</v>
      </c>
      <c r="C166" s="3">
        <v>0</v>
      </c>
      <c r="D166" s="3">
        <v>2</v>
      </c>
      <c r="E166" s="3">
        <v>211</v>
      </c>
      <c r="F166" s="3">
        <f>ROUND(Source!F159*Source!F156,2)</f>
        <v>13866.2</v>
      </c>
      <c r="G166" s="3" t="s">
        <v>108</v>
      </c>
      <c r="H166" s="3" t="s">
        <v>109</v>
      </c>
      <c r="I166" s="3"/>
      <c r="J166" s="3"/>
      <c r="K166" s="3">
        <v>212</v>
      </c>
      <c r="L166" s="3">
        <v>23</v>
      </c>
      <c r="M166" s="3">
        <v>1</v>
      </c>
      <c r="N166" s="3" t="s">
        <v>3</v>
      </c>
    </row>
    <row r="167" spans="1:14" ht="12.75">
      <c r="A167" s="3">
        <v>50</v>
      </c>
      <c r="B167" s="3">
        <f>IF(Source!F167&lt;&gt;0,1,0)</f>
        <v>1</v>
      </c>
      <c r="C167" s="3">
        <v>0</v>
      </c>
      <c r="D167" s="3">
        <v>2</v>
      </c>
      <c r="E167" s="3">
        <v>0</v>
      </c>
      <c r="F167" s="3">
        <f>ROUND(Source!F166+Source!F165+Source!F164,2)</f>
        <v>102178.45</v>
      </c>
      <c r="G167" s="3" t="s">
        <v>110</v>
      </c>
      <c r="H167" s="3" t="s">
        <v>111</v>
      </c>
      <c r="I167" s="3"/>
      <c r="J167" s="3"/>
      <c r="K167" s="3">
        <v>212</v>
      </c>
      <c r="L167" s="3">
        <v>24</v>
      </c>
      <c r="M167" s="3">
        <v>1</v>
      </c>
      <c r="N167" s="3" t="s">
        <v>3</v>
      </c>
    </row>
    <row r="168" spans="1:14" ht="12.75">
      <c r="A168" s="3">
        <v>50</v>
      </c>
      <c r="B168" s="3">
        <f>IF(Source!F168&lt;&gt;0,1,0)</f>
        <v>0</v>
      </c>
      <c r="C168" s="3">
        <v>0</v>
      </c>
      <c r="D168" s="3">
        <v>2</v>
      </c>
      <c r="E168" s="3">
        <v>0</v>
      </c>
      <c r="F168" s="3">
        <f>ROUND(0,2)</f>
        <v>0</v>
      </c>
      <c r="G168" s="3" t="s">
        <v>112</v>
      </c>
      <c r="H168" s="3" t="s">
        <v>113</v>
      </c>
      <c r="I168" s="3"/>
      <c r="J168" s="3"/>
      <c r="K168" s="3">
        <v>212</v>
      </c>
      <c r="L168" s="3">
        <v>25</v>
      </c>
      <c r="M168" s="3">
        <v>1</v>
      </c>
      <c r="N168" s="3" t="s">
        <v>3</v>
      </c>
    </row>
    <row r="169" spans="1:14" ht="12.75">
      <c r="A169" s="3">
        <v>50</v>
      </c>
      <c r="B169" s="3">
        <f>IF(Source!F169&lt;&gt;0,1,0)</f>
        <v>0</v>
      </c>
      <c r="C169" s="3">
        <v>0</v>
      </c>
      <c r="D169" s="3">
        <v>2</v>
      </c>
      <c r="E169" s="3">
        <v>0</v>
      </c>
      <c r="F169" s="3">
        <f>ROUND(IF(Source!F168=0,0,Source!F167/100*Source!F168),2)</f>
        <v>0</v>
      </c>
      <c r="G169" s="3" t="s">
        <v>114</v>
      </c>
      <c r="H169" s="3" t="s">
        <v>115</v>
      </c>
      <c r="I169" s="3"/>
      <c r="J169" s="3"/>
      <c r="K169" s="3">
        <v>212</v>
      </c>
      <c r="L169" s="3">
        <v>26</v>
      </c>
      <c r="M169" s="3">
        <v>1</v>
      </c>
      <c r="N169" s="3" t="s">
        <v>3</v>
      </c>
    </row>
    <row r="170" spans="1:14" ht="12.75">
      <c r="A170" s="3">
        <v>50</v>
      </c>
      <c r="B170" s="3">
        <f>IF(Source!F170&lt;&gt;0,1,0)</f>
        <v>0</v>
      </c>
      <c r="C170" s="3">
        <v>0</v>
      </c>
      <c r="D170" s="3">
        <v>2</v>
      </c>
      <c r="E170" s="3">
        <v>0</v>
      </c>
      <c r="F170" s="3">
        <f>ROUND(IF(Source!F168=0,0,Source!F167+Source!F169),2)</f>
        <v>0</v>
      </c>
      <c r="G170" s="3" t="s">
        <v>116</v>
      </c>
      <c r="H170" s="3" t="s">
        <v>117</v>
      </c>
      <c r="I170" s="3"/>
      <c r="J170" s="3"/>
      <c r="K170" s="3">
        <v>212</v>
      </c>
      <c r="L170" s="3">
        <v>27</v>
      </c>
      <c r="M170" s="3">
        <v>1</v>
      </c>
      <c r="N170" s="3" t="s">
        <v>3</v>
      </c>
    </row>
    <row r="171" spans="1:14" ht="12.75">
      <c r="A171" s="3">
        <v>50</v>
      </c>
      <c r="B171" s="3">
        <f>IF(Source!F171&lt;&gt;0,1,0)</f>
        <v>0</v>
      </c>
      <c r="C171" s="3">
        <v>0</v>
      </c>
      <c r="D171" s="3">
        <v>2</v>
      </c>
      <c r="E171" s="3">
        <v>0</v>
      </c>
      <c r="F171" s="3">
        <f>ROUND(0,2)</f>
        <v>0</v>
      </c>
      <c r="G171" s="3" t="s">
        <v>118</v>
      </c>
      <c r="H171" s="3" t="s">
        <v>119</v>
      </c>
      <c r="I171" s="3"/>
      <c r="J171" s="3"/>
      <c r="K171" s="3">
        <v>212</v>
      </c>
      <c r="L171" s="3">
        <v>28</v>
      </c>
      <c r="M171" s="3">
        <v>1</v>
      </c>
      <c r="N171" s="3" t="s">
        <v>3</v>
      </c>
    </row>
    <row r="172" spans="1:14" ht="12.75">
      <c r="A172" s="3">
        <v>50</v>
      </c>
      <c r="B172" s="3">
        <f>IF(Source!F172&lt;&gt;0,1,0)</f>
        <v>0</v>
      </c>
      <c r="C172" s="3">
        <v>0</v>
      </c>
      <c r="D172" s="3">
        <v>2</v>
      </c>
      <c r="E172" s="3">
        <v>0</v>
      </c>
      <c r="F172" s="3">
        <f>ROUND(IF(Source!F171=0,0,(Source!F167+Source!F169)/100*Source!F171),2)</f>
        <v>0</v>
      </c>
      <c r="G172" s="3" t="s">
        <v>120</v>
      </c>
      <c r="H172" s="3" t="s">
        <v>121</v>
      </c>
      <c r="I172" s="3"/>
      <c r="J172" s="3"/>
      <c r="K172" s="3">
        <v>212</v>
      </c>
      <c r="L172" s="3">
        <v>29</v>
      </c>
      <c r="M172" s="3">
        <v>1</v>
      </c>
      <c r="N172" s="3" t="s">
        <v>3</v>
      </c>
    </row>
    <row r="173" spans="1:14" ht="12.75">
      <c r="A173" s="3">
        <v>50</v>
      </c>
      <c r="B173" s="3">
        <f>IF(Source!F173&lt;&gt;0,1,0)</f>
        <v>0</v>
      </c>
      <c r="C173" s="3">
        <v>0</v>
      </c>
      <c r="D173" s="3">
        <v>2</v>
      </c>
      <c r="E173" s="3">
        <v>0</v>
      </c>
      <c r="F173" s="3">
        <f>ROUND(IF(Source!F172=0,0,Source!F167+Source!F169+Source!F172),2)</f>
        <v>0</v>
      </c>
      <c r="G173" s="3" t="s">
        <v>122</v>
      </c>
      <c r="H173" s="3" t="s">
        <v>123</v>
      </c>
      <c r="I173" s="3"/>
      <c r="J173" s="3"/>
      <c r="K173" s="3">
        <v>212</v>
      </c>
      <c r="L173" s="3">
        <v>30</v>
      </c>
      <c r="M173" s="3">
        <v>1</v>
      </c>
      <c r="N173" s="3" t="s">
        <v>3</v>
      </c>
    </row>
    <row r="174" spans="1:14" ht="12.75">
      <c r="A174" s="3">
        <v>50</v>
      </c>
      <c r="B174" s="3">
        <f>IF(Source!F174&lt;&gt;0,1,0)</f>
        <v>0</v>
      </c>
      <c r="C174" s="3">
        <v>0</v>
      </c>
      <c r="D174" s="3">
        <v>2</v>
      </c>
      <c r="E174" s="3">
        <v>0</v>
      </c>
      <c r="F174" s="3">
        <f>ROUND(0,2)</f>
        <v>0</v>
      </c>
      <c r="G174" s="3" t="s">
        <v>124</v>
      </c>
      <c r="H174" s="3" t="s">
        <v>125</v>
      </c>
      <c r="I174" s="3"/>
      <c r="J174" s="3"/>
      <c r="K174" s="3">
        <v>212</v>
      </c>
      <c r="L174" s="3">
        <v>31</v>
      </c>
      <c r="M174" s="3">
        <v>1</v>
      </c>
      <c r="N174" s="3" t="s">
        <v>3</v>
      </c>
    </row>
    <row r="175" spans="1:14" ht="12.75">
      <c r="A175" s="3">
        <v>50</v>
      </c>
      <c r="B175" s="3">
        <f>IF(Source!F175&lt;&gt;0,1,0)</f>
        <v>0</v>
      </c>
      <c r="C175" s="3">
        <v>0</v>
      </c>
      <c r="D175" s="3">
        <v>2</v>
      </c>
      <c r="E175" s="3">
        <v>0</v>
      </c>
      <c r="F175" s="3">
        <f>ROUND(IF(Source!F174=0,0,(Source!F167+Source!F169+Source!F172)/100*Source!F174),2)</f>
        <v>0</v>
      </c>
      <c r="G175" s="3" t="s">
        <v>126</v>
      </c>
      <c r="H175" s="3" t="s">
        <v>127</v>
      </c>
      <c r="I175" s="3"/>
      <c r="J175" s="3"/>
      <c r="K175" s="3">
        <v>212</v>
      </c>
      <c r="L175" s="3">
        <v>32</v>
      </c>
      <c r="M175" s="3">
        <v>1</v>
      </c>
      <c r="N175" s="3" t="s">
        <v>3</v>
      </c>
    </row>
    <row r="176" spans="1:14" ht="12.75">
      <c r="A176" s="3">
        <v>50</v>
      </c>
      <c r="B176" s="3">
        <f>IF(Source!F176&lt;&gt;0,1,0)</f>
        <v>0</v>
      </c>
      <c r="C176" s="3">
        <v>0</v>
      </c>
      <c r="D176" s="3">
        <v>2</v>
      </c>
      <c r="E176" s="3">
        <v>0</v>
      </c>
      <c r="F176" s="3">
        <f>ROUND(IF(Source!F175=0,0,Source!F167+Source!F169+Source!F172+Source!F175),2)</f>
        <v>0</v>
      </c>
      <c r="G176" s="3" t="s">
        <v>128</v>
      </c>
      <c r="H176" s="3" t="s">
        <v>129</v>
      </c>
      <c r="I176" s="3"/>
      <c r="J176" s="3"/>
      <c r="K176" s="3">
        <v>212</v>
      </c>
      <c r="L176" s="3">
        <v>33</v>
      </c>
      <c r="M176" s="3">
        <v>1</v>
      </c>
      <c r="N176" s="3" t="s">
        <v>3</v>
      </c>
    </row>
    <row r="177" spans="1:14" ht="12.75">
      <c r="A177" s="3">
        <v>50</v>
      </c>
      <c r="B177" s="3">
        <f>IF(Source!F177&lt;&gt;0,1,0)</f>
        <v>1</v>
      </c>
      <c r="C177" s="3">
        <v>0</v>
      </c>
      <c r="D177" s="3">
        <v>2</v>
      </c>
      <c r="E177" s="3">
        <v>0</v>
      </c>
      <c r="F177" s="3">
        <f>ROUND(Source!F167+Source!F169+Source!F172+Source!F175,2)</f>
        <v>102178.45</v>
      </c>
      <c r="G177" s="3" t="s">
        <v>130</v>
      </c>
      <c r="H177" s="3" t="s">
        <v>131</v>
      </c>
      <c r="I177" s="3"/>
      <c r="J177" s="3"/>
      <c r="K177" s="3">
        <v>212</v>
      </c>
      <c r="L177" s="3">
        <v>34</v>
      </c>
      <c r="M177" s="3">
        <v>1</v>
      </c>
      <c r="N177" s="3" t="s">
        <v>3</v>
      </c>
    </row>
    <row r="178" ht="12.75">
      <c r="G178">
        <v>0</v>
      </c>
    </row>
    <row r="179" spans="1:67" ht="12.75">
      <c r="A179" s="1">
        <v>4</v>
      </c>
      <c r="B179" s="1">
        <v>1</v>
      </c>
      <c r="C179" s="1"/>
      <c r="D179" s="1">
        <f>ROW(A189)</f>
        <v>189</v>
      </c>
      <c r="E179" s="1"/>
      <c r="F179" s="1" t="s">
        <v>15</v>
      </c>
      <c r="G179" s="1" t="s">
        <v>305</v>
      </c>
      <c r="H179" s="1"/>
      <c r="I179" s="1"/>
      <c r="J179" s="1"/>
      <c r="K179" s="1"/>
      <c r="L179" s="1"/>
      <c r="M179" s="1"/>
      <c r="N179" s="1" t="s">
        <v>3</v>
      </c>
      <c r="O179" s="1"/>
      <c r="P179" s="1"/>
      <c r="Q179" s="1"/>
      <c r="R179" s="1" t="s">
        <v>3</v>
      </c>
      <c r="S179" s="1" t="s">
        <v>3</v>
      </c>
      <c r="T179" s="1" t="s">
        <v>3</v>
      </c>
      <c r="U179" s="1" t="s">
        <v>3</v>
      </c>
      <c r="V179" s="1"/>
      <c r="W179" s="1"/>
      <c r="X179" s="1">
        <v>0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>
        <v>0</v>
      </c>
      <c r="AM179" s="1"/>
      <c r="AN179" s="1"/>
      <c r="AO179" s="1" t="s">
        <v>3</v>
      </c>
      <c r="AP179" s="1" t="s">
        <v>3</v>
      </c>
      <c r="AQ179" s="1" t="s">
        <v>3</v>
      </c>
      <c r="AR179" s="1"/>
      <c r="AS179" s="1"/>
      <c r="AT179" s="1" t="s">
        <v>3</v>
      </c>
      <c r="AU179" s="1" t="s">
        <v>3</v>
      </c>
      <c r="AV179" s="1" t="s">
        <v>3</v>
      </c>
      <c r="AW179" s="1" t="s">
        <v>3</v>
      </c>
      <c r="AX179" s="1" t="s">
        <v>3</v>
      </c>
      <c r="AY179" s="1" t="s">
        <v>3</v>
      </c>
      <c r="AZ179" s="1" t="s">
        <v>3</v>
      </c>
      <c r="BA179" s="1" t="s">
        <v>3</v>
      </c>
      <c r="BB179" s="1" t="s">
        <v>3</v>
      </c>
      <c r="BC179" s="1" t="s">
        <v>3</v>
      </c>
      <c r="BD179" s="1" t="s">
        <v>3</v>
      </c>
      <c r="BE179" s="1" t="s">
        <v>306</v>
      </c>
      <c r="BF179" s="1">
        <v>0</v>
      </c>
      <c r="BG179" s="1">
        <v>0</v>
      </c>
      <c r="BH179" s="1" t="s">
        <v>3</v>
      </c>
      <c r="BI179" s="1" t="s">
        <v>3</v>
      </c>
      <c r="BJ179" s="1" t="s">
        <v>3</v>
      </c>
      <c r="BK179" s="1" t="s">
        <v>3</v>
      </c>
      <c r="BL179" s="1" t="s">
        <v>3</v>
      </c>
      <c r="BM179" s="1">
        <v>0</v>
      </c>
      <c r="BN179" s="1" t="s">
        <v>3</v>
      </c>
      <c r="BO179" s="1">
        <v>0</v>
      </c>
    </row>
    <row r="181" spans="1:43" ht="12.75">
      <c r="A181" s="2">
        <v>52</v>
      </c>
      <c r="B181" s="2">
        <f aca="true" t="shared" si="101" ref="B181:AQ181">B189</f>
        <v>1</v>
      </c>
      <c r="C181" s="2">
        <f t="shared" si="101"/>
        <v>4</v>
      </c>
      <c r="D181" s="2">
        <f t="shared" si="101"/>
        <v>179</v>
      </c>
      <c r="E181" s="2">
        <f t="shared" si="101"/>
        <v>0</v>
      </c>
      <c r="F181" s="2" t="str">
        <f t="shared" si="101"/>
        <v>Новый раздел</v>
      </c>
      <c r="G181" s="2" t="str">
        <f t="shared" si="101"/>
        <v>Пуско-наладочные работы</v>
      </c>
      <c r="H181" s="2">
        <f t="shared" si="101"/>
        <v>0</v>
      </c>
      <c r="I181" s="2">
        <f t="shared" si="101"/>
        <v>0</v>
      </c>
      <c r="J181" s="2">
        <f t="shared" si="101"/>
        <v>0</v>
      </c>
      <c r="K181" s="2">
        <f t="shared" si="101"/>
        <v>0</v>
      </c>
      <c r="L181" s="2">
        <f t="shared" si="101"/>
        <v>0</v>
      </c>
      <c r="M181" s="2">
        <f t="shared" si="101"/>
        <v>0</v>
      </c>
      <c r="N181" s="2">
        <f t="shared" si="101"/>
        <v>0</v>
      </c>
      <c r="O181" s="2">
        <f t="shared" si="101"/>
        <v>306.33</v>
      </c>
      <c r="P181" s="2">
        <f t="shared" si="101"/>
        <v>0</v>
      </c>
      <c r="Q181" s="2">
        <f t="shared" si="101"/>
        <v>0</v>
      </c>
      <c r="R181" s="2">
        <f t="shared" si="101"/>
        <v>0</v>
      </c>
      <c r="S181" s="2">
        <f t="shared" si="101"/>
        <v>306.33</v>
      </c>
      <c r="T181" s="2">
        <f t="shared" si="101"/>
        <v>0</v>
      </c>
      <c r="U181" s="2">
        <f t="shared" si="101"/>
        <v>23.92</v>
      </c>
      <c r="V181" s="2">
        <f t="shared" si="101"/>
        <v>0</v>
      </c>
      <c r="W181" s="2">
        <f t="shared" si="101"/>
        <v>0</v>
      </c>
      <c r="X181" s="2">
        <f t="shared" si="101"/>
        <v>168.49</v>
      </c>
      <c r="Y181" s="2">
        <f t="shared" si="101"/>
        <v>98.03</v>
      </c>
      <c r="Z181" s="2">
        <f t="shared" si="101"/>
        <v>0</v>
      </c>
      <c r="AA181" s="2">
        <f t="shared" si="101"/>
        <v>0</v>
      </c>
      <c r="AB181" s="2">
        <f t="shared" si="101"/>
        <v>306.33</v>
      </c>
      <c r="AC181" s="2">
        <f t="shared" si="101"/>
        <v>0</v>
      </c>
      <c r="AD181" s="2">
        <f t="shared" si="101"/>
        <v>0</v>
      </c>
      <c r="AE181" s="2">
        <f t="shared" si="101"/>
        <v>0</v>
      </c>
      <c r="AF181" s="2">
        <f t="shared" si="101"/>
        <v>306.33</v>
      </c>
      <c r="AG181" s="2">
        <f t="shared" si="101"/>
        <v>0</v>
      </c>
      <c r="AH181" s="2">
        <f t="shared" si="101"/>
        <v>23.92</v>
      </c>
      <c r="AI181" s="2">
        <f t="shared" si="101"/>
        <v>0</v>
      </c>
      <c r="AJ181" s="2">
        <f t="shared" si="101"/>
        <v>0</v>
      </c>
      <c r="AK181" s="2">
        <f t="shared" si="101"/>
        <v>168.49</v>
      </c>
      <c r="AL181" s="2">
        <f t="shared" si="101"/>
        <v>98.03</v>
      </c>
      <c r="AM181" s="2">
        <f t="shared" si="101"/>
        <v>0</v>
      </c>
      <c r="AN181" s="2">
        <f t="shared" si="101"/>
        <v>0</v>
      </c>
      <c r="AO181" s="2">
        <f t="shared" si="101"/>
        <v>0</v>
      </c>
      <c r="AP181" s="2">
        <f t="shared" si="101"/>
        <v>0</v>
      </c>
      <c r="AQ181" s="2">
        <f t="shared" si="101"/>
        <v>0</v>
      </c>
    </row>
    <row r="183" spans="1:181" ht="12.75">
      <c r="A183">
        <v>17</v>
      </c>
      <c r="B183">
        <v>1</v>
      </c>
      <c r="C183">
        <f>ROW(SmtRes!A220)</f>
        <v>220</v>
      </c>
      <c r="D183">
        <f>ROW(EtalonRes!A220)</f>
        <v>220</v>
      </c>
      <c r="E183" t="s">
        <v>307</v>
      </c>
      <c r="F183" t="s">
        <v>308</v>
      </c>
      <c r="G183" t="s">
        <v>309</v>
      </c>
      <c r="H183" t="s">
        <v>310</v>
      </c>
      <c r="I183">
        <v>1</v>
      </c>
      <c r="J183">
        <v>0</v>
      </c>
      <c r="O183">
        <f>ROUND(CP183,2)</f>
        <v>5.12</v>
      </c>
      <c r="P183">
        <f>ROUND(CQ183*I183,2)</f>
        <v>0</v>
      </c>
      <c r="Q183">
        <f>ROUND(CR183*I183,2)</f>
        <v>0</v>
      </c>
      <c r="R183">
        <f>ROUND(CS183*I183,2)</f>
        <v>0</v>
      </c>
      <c r="S183">
        <f>ROUND(CT183*I183,2)</f>
        <v>5.12</v>
      </c>
      <c r="T183">
        <f>ROUND(CU183*I183,2)</f>
        <v>0</v>
      </c>
      <c r="U183">
        <f>CV183*I183</f>
        <v>0.4</v>
      </c>
      <c r="V183">
        <f>CW183*I183</f>
        <v>0</v>
      </c>
      <c r="W183">
        <f>ROUND(CX183*I183,2)</f>
        <v>0</v>
      </c>
      <c r="X183">
        <f aca="true" t="shared" si="102" ref="X183:Y187">ROUND(CY183,2)</f>
        <v>2.82</v>
      </c>
      <c r="Y183">
        <f t="shared" si="102"/>
        <v>1.64</v>
      </c>
      <c r="AA183">
        <v>0</v>
      </c>
      <c r="AB183">
        <f>(AC183+AD183+AF183)</f>
        <v>5.12</v>
      </c>
      <c r="AC183">
        <f aca="true" t="shared" si="103" ref="AC183:AF187">(ES183)</f>
        <v>0</v>
      </c>
      <c r="AD183">
        <f t="shared" si="103"/>
        <v>0</v>
      </c>
      <c r="AE183">
        <f t="shared" si="103"/>
        <v>0</v>
      </c>
      <c r="AF183">
        <f t="shared" si="103"/>
        <v>5.12</v>
      </c>
      <c r="AG183">
        <f>(AP183)</f>
        <v>0</v>
      </c>
      <c r="AH183">
        <f aca="true" t="shared" si="104" ref="AH183:AI187">(EW183)</f>
        <v>0.4</v>
      </c>
      <c r="AI183">
        <f t="shared" si="104"/>
        <v>0</v>
      </c>
      <c r="AJ183">
        <f>(AS183)</f>
        <v>0</v>
      </c>
      <c r="AK183">
        <v>5.12</v>
      </c>
      <c r="AL183">
        <v>0</v>
      </c>
      <c r="AM183">
        <v>0</v>
      </c>
      <c r="AN183">
        <v>0</v>
      </c>
      <c r="AO183">
        <v>5.12</v>
      </c>
      <c r="AP183">
        <v>0</v>
      </c>
      <c r="AQ183">
        <v>0.4</v>
      </c>
      <c r="AR183">
        <v>0</v>
      </c>
      <c r="AS183">
        <v>0</v>
      </c>
      <c r="AT183">
        <v>55</v>
      </c>
      <c r="AU183">
        <v>32</v>
      </c>
      <c r="AV183">
        <v>1</v>
      </c>
      <c r="AW183">
        <v>1</v>
      </c>
      <c r="AX183">
        <v>1</v>
      </c>
      <c r="AY183">
        <v>1</v>
      </c>
      <c r="AZ183">
        <v>1</v>
      </c>
      <c r="BA183">
        <v>1</v>
      </c>
      <c r="BB183">
        <v>1</v>
      </c>
      <c r="BC183">
        <v>1</v>
      </c>
      <c r="BH183">
        <v>0</v>
      </c>
      <c r="BI183">
        <v>4</v>
      </c>
      <c r="BJ183" t="s">
        <v>311</v>
      </c>
      <c r="BM183">
        <v>200001</v>
      </c>
      <c r="BN183">
        <v>0</v>
      </c>
      <c r="BO183" t="s">
        <v>308</v>
      </c>
      <c r="BP183">
        <v>1</v>
      </c>
      <c r="BQ183">
        <v>4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Z183">
        <v>65</v>
      </c>
      <c r="CA183">
        <v>40</v>
      </c>
      <c r="CF183">
        <v>0</v>
      </c>
      <c r="CG183">
        <v>0</v>
      </c>
      <c r="CM183">
        <v>0</v>
      </c>
      <c r="CO183">
        <v>0</v>
      </c>
      <c r="CP183">
        <f>(P183+Q183+S183)</f>
        <v>5.12</v>
      </c>
      <c r="CQ183">
        <f>(AC183)*BC183</f>
        <v>0</v>
      </c>
      <c r="CR183">
        <f>(AD183)*BB183</f>
        <v>0</v>
      </c>
      <c r="CS183">
        <f>(AE183)*BS183</f>
        <v>0</v>
      </c>
      <c r="CT183">
        <f>(AF183)*BA183</f>
        <v>5.12</v>
      </c>
      <c r="CU183">
        <f aca="true" t="shared" si="105" ref="CU183:CX187">(AG183)*BT183</f>
        <v>0</v>
      </c>
      <c r="CV183">
        <f t="shared" si="105"/>
        <v>0.4</v>
      </c>
      <c r="CW183">
        <f t="shared" si="105"/>
        <v>0</v>
      </c>
      <c r="CX183">
        <f t="shared" si="105"/>
        <v>0</v>
      </c>
      <c r="CY183">
        <f>((S183+R183)*(ROUND((FX183*IF(1,(IF(0,0.94,0.85)*IF(0,0.85,1)),1)),IF(1,0,2))/100))</f>
        <v>2.8160000000000003</v>
      </c>
      <c r="CZ183">
        <f>((S183+R183)*(ROUND((FY183*IF(1,0.8,1)),IF(1,0,2))/100))</f>
        <v>1.6384</v>
      </c>
      <c r="DN183">
        <v>0</v>
      </c>
      <c r="DO183">
        <v>0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1013</v>
      </c>
      <c r="DV183" t="s">
        <v>310</v>
      </c>
      <c r="DW183" t="s">
        <v>312</v>
      </c>
      <c r="DX183">
        <v>1</v>
      </c>
      <c r="EE183">
        <v>23391161</v>
      </c>
      <c r="EF183">
        <v>4</v>
      </c>
      <c r="EG183" t="s">
        <v>313</v>
      </c>
      <c r="EH183">
        <v>0</v>
      </c>
      <c r="EJ183">
        <v>4</v>
      </c>
      <c r="EK183">
        <v>200001</v>
      </c>
      <c r="EL183" t="s">
        <v>314</v>
      </c>
      <c r="EM183" t="s">
        <v>315</v>
      </c>
      <c r="EQ183">
        <v>0</v>
      </c>
      <c r="ER183">
        <v>5.12</v>
      </c>
      <c r="ES183">
        <v>0</v>
      </c>
      <c r="ET183">
        <v>0</v>
      </c>
      <c r="EU183">
        <v>0</v>
      </c>
      <c r="EV183">
        <v>5.12</v>
      </c>
      <c r="EW183">
        <v>0.4</v>
      </c>
      <c r="EX183">
        <v>0</v>
      </c>
      <c r="EY183">
        <v>0</v>
      </c>
      <c r="EZ183">
        <v>0</v>
      </c>
      <c r="FQ183">
        <v>0</v>
      </c>
      <c r="FR183">
        <f>ROUND(IF(AND(AA183=0,BI183=3),P183,0),2)</f>
        <v>0</v>
      </c>
      <c r="FS183">
        <v>0</v>
      </c>
      <c r="FV183" t="s">
        <v>27</v>
      </c>
      <c r="FW183" t="s">
        <v>28</v>
      </c>
      <c r="FX183">
        <v>65</v>
      </c>
      <c r="FY183">
        <v>40</v>
      </c>
    </row>
    <row r="184" spans="1:181" ht="12.75">
      <c r="A184">
        <v>17</v>
      </c>
      <c r="B184">
        <v>1</v>
      </c>
      <c r="C184">
        <f>ROW(SmtRes!A222)</f>
        <v>222</v>
      </c>
      <c r="D184">
        <f>ROW(EtalonRes!A222)</f>
        <v>222</v>
      </c>
      <c r="E184" t="s">
        <v>316</v>
      </c>
      <c r="F184" t="s">
        <v>317</v>
      </c>
      <c r="G184" t="s">
        <v>318</v>
      </c>
      <c r="H184" t="s">
        <v>319</v>
      </c>
      <c r="I184">
        <v>11</v>
      </c>
      <c r="J184">
        <v>0</v>
      </c>
      <c r="O184">
        <f>ROUND(CP184,2)</f>
        <v>211.31</v>
      </c>
      <c r="P184">
        <f>ROUND(CQ184*I184,2)</f>
        <v>0</v>
      </c>
      <c r="Q184">
        <f>ROUND(CR184*I184,2)</f>
        <v>0</v>
      </c>
      <c r="R184">
        <f>ROUND(CS184*I184,2)</f>
        <v>0</v>
      </c>
      <c r="S184">
        <f>ROUND(CT184*I184,2)</f>
        <v>211.31</v>
      </c>
      <c r="T184">
        <f>ROUND(CU184*I184,2)</f>
        <v>0</v>
      </c>
      <c r="U184">
        <f>CV184*I184</f>
        <v>16.5</v>
      </c>
      <c r="V184">
        <f>CW184*I184</f>
        <v>0</v>
      </c>
      <c r="W184">
        <f>ROUND(CX184*I184,2)</f>
        <v>0</v>
      </c>
      <c r="X184">
        <f t="shared" si="102"/>
        <v>116.22</v>
      </c>
      <c r="Y184">
        <f t="shared" si="102"/>
        <v>67.62</v>
      </c>
      <c r="AA184">
        <v>0</v>
      </c>
      <c r="AB184">
        <f>(AC184+AD184+AF184)</f>
        <v>19.21</v>
      </c>
      <c r="AC184">
        <f t="shared" si="103"/>
        <v>0</v>
      </c>
      <c r="AD184">
        <f t="shared" si="103"/>
        <v>0</v>
      </c>
      <c r="AE184">
        <f t="shared" si="103"/>
        <v>0</v>
      </c>
      <c r="AF184">
        <f t="shared" si="103"/>
        <v>19.21</v>
      </c>
      <c r="AG184">
        <f>(AP184)</f>
        <v>0</v>
      </c>
      <c r="AH184">
        <f t="shared" si="104"/>
        <v>1.5</v>
      </c>
      <c r="AI184">
        <f t="shared" si="104"/>
        <v>0</v>
      </c>
      <c r="AJ184">
        <f>(AS184)</f>
        <v>0</v>
      </c>
      <c r="AK184">
        <v>19.21</v>
      </c>
      <c r="AL184">
        <v>0</v>
      </c>
      <c r="AM184">
        <v>0</v>
      </c>
      <c r="AN184">
        <v>0</v>
      </c>
      <c r="AO184">
        <v>19.21</v>
      </c>
      <c r="AP184">
        <v>0</v>
      </c>
      <c r="AQ184">
        <v>1.5</v>
      </c>
      <c r="AR184">
        <v>0</v>
      </c>
      <c r="AS184">
        <v>0</v>
      </c>
      <c r="AT184">
        <v>55</v>
      </c>
      <c r="AU184">
        <v>32</v>
      </c>
      <c r="AV184">
        <v>1</v>
      </c>
      <c r="AW184">
        <v>1</v>
      </c>
      <c r="AX184">
        <v>1</v>
      </c>
      <c r="AY184">
        <v>1</v>
      </c>
      <c r="AZ184">
        <v>1</v>
      </c>
      <c r="BA184">
        <v>1</v>
      </c>
      <c r="BB184">
        <v>1</v>
      </c>
      <c r="BC184">
        <v>1</v>
      </c>
      <c r="BH184">
        <v>0</v>
      </c>
      <c r="BI184">
        <v>4</v>
      </c>
      <c r="BJ184" t="s">
        <v>320</v>
      </c>
      <c r="BM184">
        <v>200001</v>
      </c>
      <c r="BN184">
        <v>0</v>
      </c>
      <c r="BO184" t="s">
        <v>317</v>
      </c>
      <c r="BP184">
        <v>1</v>
      </c>
      <c r="BQ184">
        <v>4</v>
      </c>
      <c r="BR184">
        <v>0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Z184">
        <v>65</v>
      </c>
      <c r="CA184">
        <v>40</v>
      </c>
      <c r="CF184">
        <v>0</v>
      </c>
      <c r="CG184">
        <v>0</v>
      </c>
      <c r="CM184">
        <v>0</v>
      </c>
      <c r="CO184">
        <v>0</v>
      </c>
      <c r="CP184">
        <f>(P184+Q184+S184)</f>
        <v>211.31</v>
      </c>
      <c r="CQ184">
        <f>(AC184)*BC184</f>
        <v>0</v>
      </c>
      <c r="CR184">
        <f>(AD184)*BB184</f>
        <v>0</v>
      </c>
      <c r="CS184">
        <f>(AE184)*BS184</f>
        <v>0</v>
      </c>
      <c r="CT184">
        <f>(AF184)*BA184</f>
        <v>19.21</v>
      </c>
      <c r="CU184">
        <f t="shared" si="105"/>
        <v>0</v>
      </c>
      <c r="CV184">
        <f t="shared" si="105"/>
        <v>1.5</v>
      </c>
      <c r="CW184">
        <f t="shared" si="105"/>
        <v>0</v>
      </c>
      <c r="CX184">
        <f t="shared" si="105"/>
        <v>0</v>
      </c>
      <c r="CY184">
        <f>((S184+R184)*(ROUND((FX184*IF(1,(IF(0,0.94,0.85)*IF(0,0.85,1)),1)),IF(1,0,2))/100))</f>
        <v>116.22050000000002</v>
      </c>
      <c r="CZ184">
        <f>((S184+R184)*(ROUND((FY184*IF(1,0.8,1)),IF(1,0,2))/100))</f>
        <v>67.6192</v>
      </c>
      <c r="DN184">
        <v>0</v>
      </c>
      <c r="DO184">
        <v>0</v>
      </c>
      <c r="DP184">
        <v>1</v>
      </c>
      <c r="DQ184">
        <v>1</v>
      </c>
      <c r="DR184">
        <v>1</v>
      </c>
      <c r="DS184">
        <v>1</v>
      </c>
      <c r="DT184">
        <v>1</v>
      </c>
      <c r="DU184">
        <v>1013</v>
      </c>
      <c r="DV184" t="s">
        <v>319</v>
      </c>
      <c r="DW184" t="s">
        <v>321</v>
      </c>
      <c r="DX184">
        <v>1</v>
      </c>
      <c r="EE184">
        <v>23391161</v>
      </c>
      <c r="EF184">
        <v>4</v>
      </c>
      <c r="EG184" t="s">
        <v>313</v>
      </c>
      <c r="EH184">
        <v>0</v>
      </c>
      <c r="EJ184">
        <v>4</v>
      </c>
      <c r="EK184">
        <v>200001</v>
      </c>
      <c r="EL184" t="s">
        <v>314</v>
      </c>
      <c r="EM184" t="s">
        <v>315</v>
      </c>
      <c r="EQ184">
        <v>0</v>
      </c>
      <c r="ER184">
        <v>19.21</v>
      </c>
      <c r="ES184">
        <v>0</v>
      </c>
      <c r="ET184">
        <v>0</v>
      </c>
      <c r="EU184">
        <v>0</v>
      </c>
      <c r="EV184">
        <v>19.21</v>
      </c>
      <c r="EW184">
        <v>1.5</v>
      </c>
      <c r="EX184">
        <v>0</v>
      </c>
      <c r="EY184">
        <v>0</v>
      </c>
      <c r="EZ184">
        <v>0</v>
      </c>
      <c r="FQ184">
        <v>0</v>
      </c>
      <c r="FR184">
        <f>ROUND(IF(AND(AA184=0,BI184=3),P184,0),2)</f>
        <v>0</v>
      </c>
      <c r="FS184">
        <v>0</v>
      </c>
      <c r="FV184" t="s">
        <v>27</v>
      </c>
      <c r="FW184" t="s">
        <v>28</v>
      </c>
      <c r="FX184">
        <v>65</v>
      </c>
      <c r="FY184">
        <v>40</v>
      </c>
    </row>
    <row r="185" spans="1:181" ht="12.75">
      <c r="A185">
        <v>17</v>
      </c>
      <c r="B185">
        <v>1</v>
      </c>
      <c r="C185">
        <f>ROW(SmtRes!A224)</f>
        <v>224</v>
      </c>
      <c r="D185">
        <f>ROW(EtalonRes!A224)</f>
        <v>224</v>
      </c>
      <c r="E185" t="s">
        <v>322</v>
      </c>
      <c r="F185" t="s">
        <v>323</v>
      </c>
      <c r="G185" t="s">
        <v>324</v>
      </c>
      <c r="H185" t="s">
        <v>325</v>
      </c>
      <c r="I185">
        <v>0.22</v>
      </c>
      <c r="J185">
        <v>0</v>
      </c>
      <c r="O185">
        <f>ROUND(CP185,2)</f>
        <v>45.07</v>
      </c>
      <c r="P185">
        <f>ROUND(CQ185*I185,2)</f>
        <v>0</v>
      </c>
      <c r="Q185">
        <f>ROUND(CR185*I185,2)</f>
        <v>0</v>
      </c>
      <c r="R185">
        <f>ROUND(CS185*I185,2)</f>
        <v>0</v>
      </c>
      <c r="S185">
        <f>ROUND(CT185*I185,2)</f>
        <v>45.07</v>
      </c>
      <c r="T185">
        <f>ROUND(CU185*I185,2)</f>
        <v>0</v>
      </c>
      <c r="U185">
        <f>CV185*I185</f>
        <v>3.52</v>
      </c>
      <c r="V185">
        <f>CW185*I185</f>
        <v>0</v>
      </c>
      <c r="W185">
        <f>ROUND(CX185*I185,2)</f>
        <v>0</v>
      </c>
      <c r="X185">
        <f t="shared" si="102"/>
        <v>24.79</v>
      </c>
      <c r="Y185">
        <f t="shared" si="102"/>
        <v>14.42</v>
      </c>
      <c r="AA185">
        <v>0</v>
      </c>
      <c r="AB185">
        <f>(AC185+AD185+AF185)</f>
        <v>204.88</v>
      </c>
      <c r="AC185">
        <f t="shared" si="103"/>
        <v>0</v>
      </c>
      <c r="AD185">
        <f t="shared" si="103"/>
        <v>0</v>
      </c>
      <c r="AE185">
        <f t="shared" si="103"/>
        <v>0</v>
      </c>
      <c r="AF185">
        <f t="shared" si="103"/>
        <v>204.88</v>
      </c>
      <c r="AG185">
        <f>(AP185)</f>
        <v>0</v>
      </c>
      <c r="AH185">
        <f t="shared" si="104"/>
        <v>16</v>
      </c>
      <c r="AI185">
        <f t="shared" si="104"/>
        <v>0</v>
      </c>
      <c r="AJ185">
        <f>(AS185)</f>
        <v>0</v>
      </c>
      <c r="AK185">
        <v>204.88</v>
      </c>
      <c r="AL185">
        <v>0</v>
      </c>
      <c r="AM185">
        <v>0</v>
      </c>
      <c r="AN185">
        <v>0</v>
      </c>
      <c r="AO185">
        <v>204.88</v>
      </c>
      <c r="AP185">
        <v>0</v>
      </c>
      <c r="AQ185">
        <v>16</v>
      </c>
      <c r="AR185">
        <v>0</v>
      </c>
      <c r="AS185">
        <v>0</v>
      </c>
      <c r="AT185">
        <v>55</v>
      </c>
      <c r="AU185">
        <v>32</v>
      </c>
      <c r="AV185">
        <v>1</v>
      </c>
      <c r="AW185">
        <v>1</v>
      </c>
      <c r="AX185">
        <v>1</v>
      </c>
      <c r="AY185">
        <v>1</v>
      </c>
      <c r="AZ185">
        <v>1</v>
      </c>
      <c r="BA185">
        <v>1</v>
      </c>
      <c r="BB185">
        <v>1</v>
      </c>
      <c r="BC185">
        <v>1</v>
      </c>
      <c r="BH185">
        <v>0</v>
      </c>
      <c r="BI185">
        <v>4</v>
      </c>
      <c r="BJ185" t="s">
        <v>326</v>
      </c>
      <c r="BM185">
        <v>200001</v>
      </c>
      <c r="BN185">
        <v>0</v>
      </c>
      <c r="BO185" t="s">
        <v>323</v>
      </c>
      <c r="BP185">
        <v>1</v>
      </c>
      <c r="BQ185">
        <v>4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Z185">
        <v>65</v>
      </c>
      <c r="CA185">
        <v>40</v>
      </c>
      <c r="CF185">
        <v>0</v>
      </c>
      <c r="CG185">
        <v>0</v>
      </c>
      <c r="CM185">
        <v>0</v>
      </c>
      <c r="CO185">
        <v>0</v>
      </c>
      <c r="CP185">
        <f>(P185+Q185+S185)</f>
        <v>45.07</v>
      </c>
      <c r="CQ185">
        <f>(AC185)*BC185</f>
        <v>0</v>
      </c>
      <c r="CR185">
        <f>(AD185)*BB185</f>
        <v>0</v>
      </c>
      <c r="CS185">
        <f>(AE185)*BS185</f>
        <v>0</v>
      </c>
      <c r="CT185">
        <f>(AF185)*BA185</f>
        <v>204.88</v>
      </c>
      <c r="CU185">
        <f t="shared" si="105"/>
        <v>0</v>
      </c>
      <c r="CV185">
        <f t="shared" si="105"/>
        <v>16</v>
      </c>
      <c r="CW185">
        <f t="shared" si="105"/>
        <v>0</v>
      </c>
      <c r="CX185">
        <f t="shared" si="105"/>
        <v>0</v>
      </c>
      <c r="CY185">
        <f>((S185+R185)*(ROUND((FX185*IF(1,(IF(0,0.94,0.85)*IF(0,0.85,1)),1)),IF(1,0,2))/100))</f>
        <v>24.788500000000003</v>
      </c>
      <c r="CZ185">
        <f>((S185+R185)*(ROUND((FY185*IF(1,0.8,1)),IF(1,0,2))/100))</f>
        <v>14.4224</v>
      </c>
      <c r="DN185">
        <v>0</v>
      </c>
      <c r="DO185">
        <v>0</v>
      </c>
      <c r="DP185">
        <v>1</v>
      </c>
      <c r="DQ185">
        <v>1</v>
      </c>
      <c r="DR185">
        <v>1</v>
      </c>
      <c r="DS185">
        <v>1</v>
      </c>
      <c r="DT185">
        <v>1</v>
      </c>
      <c r="DU185">
        <v>1013</v>
      </c>
      <c r="DV185" t="s">
        <v>325</v>
      </c>
      <c r="DW185" t="s">
        <v>325</v>
      </c>
      <c r="DX185">
        <v>1</v>
      </c>
      <c r="EE185">
        <v>23391161</v>
      </c>
      <c r="EF185">
        <v>4</v>
      </c>
      <c r="EG185" t="s">
        <v>313</v>
      </c>
      <c r="EH185">
        <v>0</v>
      </c>
      <c r="EJ185">
        <v>4</v>
      </c>
      <c r="EK185">
        <v>200001</v>
      </c>
      <c r="EL185" t="s">
        <v>314</v>
      </c>
      <c r="EM185" t="s">
        <v>315</v>
      </c>
      <c r="EQ185">
        <v>0</v>
      </c>
      <c r="ER185">
        <v>204.88</v>
      </c>
      <c r="ES185">
        <v>0</v>
      </c>
      <c r="ET185">
        <v>0</v>
      </c>
      <c r="EU185">
        <v>0</v>
      </c>
      <c r="EV185">
        <v>204.88</v>
      </c>
      <c r="EW185">
        <v>16</v>
      </c>
      <c r="EX185">
        <v>0</v>
      </c>
      <c r="EY185">
        <v>0</v>
      </c>
      <c r="EZ185">
        <v>0</v>
      </c>
      <c r="FQ185">
        <v>0</v>
      </c>
      <c r="FR185">
        <f>ROUND(IF(AND(AA185=0,BI185=3),P185,0),2)</f>
        <v>0</v>
      </c>
      <c r="FS185">
        <v>0</v>
      </c>
      <c r="FV185" t="s">
        <v>27</v>
      </c>
      <c r="FW185" t="s">
        <v>28</v>
      </c>
      <c r="FX185">
        <v>65</v>
      </c>
      <c r="FY185">
        <v>40</v>
      </c>
    </row>
    <row r="186" spans="1:181" ht="12.75">
      <c r="A186">
        <v>17</v>
      </c>
      <c r="B186">
        <v>1</v>
      </c>
      <c r="C186">
        <f>ROW(SmtRes!A226)</f>
        <v>226</v>
      </c>
      <c r="D186">
        <f>ROW(EtalonRes!A226)</f>
        <v>226</v>
      </c>
      <c r="E186" t="s">
        <v>327</v>
      </c>
      <c r="F186" t="s">
        <v>328</v>
      </c>
      <c r="G186" t="s">
        <v>329</v>
      </c>
      <c r="H186" t="s">
        <v>330</v>
      </c>
      <c r="I186">
        <v>2</v>
      </c>
      <c r="J186">
        <v>0</v>
      </c>
      <c r="O186">
        <f>ROUND(CP186,2)</f>
        <v>25.62</v>
      </c>
      <c r="P186">
        <f>ROUND(CQ186*I186,2)</f>
        <v>0</v>
      </c>
      <c r="Q186">
        <f>ROUND(CR186*I186,2)</f>
        <v>0</v>
      </c>
      <c r="R186">
        <f>ROUND(CS186*I186,2)</f>
        <v>0</v>
      </c>
      <c r="S186">
        <f>ROUND(CT186*I186,2)</f>
        <v>25.62</v>
      </c>
      <c r="T186">
        <f>ROUND(CU186*I186,2)</f>
        <v>0</v>
      </c>
      <c r="U186">
        <f>CV186*I186</f>
        <v>2</v>
      </c>
      <c r="V186">
        <f>CW186*I186</f>
        <v>0</v>
      </c>
      <c r="W186">
        <f>ROUND(CX186*I186,2)</f>
        <v>0</v>
      </c>
      <c r="X186">
        <f t="shared" si="102"/>
        <v>14.09</v>
      </c>
      <c r="Y186">
        <f t="shared" si="102"/>
        <v>8.2</v>
      </c>
      <c r="AA186">
        <v>0</v>
      </c>
      <c r="AB186">
        <f>(AC186+AD186+AF186)</f>
        <v>12.81</v>
      </c>
      <c r="AC186">
        <f t="shared" si="103"/>
        <v>0</v>
      </c>
      <c r="AD186">
        <f t="shared" si="103"/>
        <v>0</v>
      </c>
      <c r="AE186">
        <f t="shared" si="103"/>
        <v>0</v>
      </c>
      <c r="AF186">
        <f t="shared" si="103"/>
        <v>12.81</v>
      </c>
      <c r="AG186">
        <f>(AP186)</f>
        <v>0</v>
      </c>
      <c r="AH186">
        <f t="shared" si="104"/>
        <v>1</v>
      </c>
      <c r="AI186">
        <f t="shared" si="104"/>
        <v>0</v>
      </c>
      <c r="AJ186">
        <f>(AS186)</f>
        <v>0</v>
      </c>
      <c r="AK186">
        <v>12.81</v>
      </c>
      <c r="AL186">
        <v>0</v>
      </c>
      <c r="AM186">
        <v>0</v>
      </c>
      <c r="AN186">
        <v>0</v>
      </c>
      <c r="AO186">
        <v>12.81</v>
      </c>
      <c r="AP186">
        <v>0</v>
      </c>
      <c r="AQ186">
        <v>1</v>
      </c>
      <c r="AR186">
        <v>0</v>
      </c>
      <c r="AS186">
        <v>0</v>
      </c>
      <c r="AT186">
        <v>55</v>
      </c>
      <c r="AU186">
        <v>32</v>
      </c>
      <c r="AV186">
        <v>1</v>
      </c>
      <c r="AW186">
        <v>1</v>
      </c>
      <c r="AX186">
        <v>1</v>
      </c>
      <c r="AY186">
        <v>1</v>
      </c>
      <c r="AZ186">
        <v>1</v>
      </c>
      <c r="BA186">
        <v>1</v>
      </c>
      <c r="BB186">
        <v>1</v>
      </c>
      <c r="BC186">
        <v>1</v>
      </c>
      <c r="BH186">
        <v>0</v>
      </c>
      <c r="BI186">
        <v>4</v>
      </c>
      <c r="BJ186" t="s">
        <v>331</v>
      </c>
      <c r="BM186">
        <v>200001</v>
      </c>
      <c r="BN186">
        <v>0</v>
      </c>
      <c r="BO186" t="s">
        <v>328</v>
      </c>
      <c r="BP186">
        <v>1</v>
      </c>
      <c r="BQ186">
        <v>4</v>
      </c>
      <c r="BR186">
        <v>0</v>
      </c>
      <c r="BS186">
        <v>1</v>
      </c>
      <c r="BT186">
        <v>1</v>
      </c>
      <c r="BU186">
        <v>1</v>
      </c>
      <c r="BV186">
        <v>1</v>
      </c>
      <c r="BW186">
        <v>1</v>
      </c>
      <c r="BX186">
        <v>1</v>
      </c>
      <c r="BZ186">
        <v>65</v>
      </c>
      <c r="CA186">
        <v>40</v>
      </c>
      <c r="CF186">
        <v>0</v>
      </c>
      <c r="CG186">
        <v>0</v>
      </c>
      <c r="CM186">
        <v>0</v>
      </c>
      <c r="CO186">
        <v>0</v>
      </c>
      <c r="CP186">
        <f>(P186+Q186+S186)</f>
        <v>25.62</v>
      </c>
      <c r="CQ186">
        <f>(AC186)*BC186</f>
        <v>0</v>
      </c>
      <c r="CR186">
        <f>(AD186)*BB186</f>
        <v>0</v>
      </c>
      <c r="CS186">
        <f>(AE186)*BS186</f>
        <v>0</v>
      </c>
      <c r="CT186">
        <f>(AF186)*BA186</f>
        <v>12.81</v>
      </c>
      <c r="CU186">
        <f t="shared" si="105"/>
        <v>0</v>
      </c>
      <c r="CV186">
        <f t="shared" si="105"/>
        <v>1</v>
      </c>
      <c r="CW186">
        <f t="shared" si="105"/>
        <v>0</v>
      </c>
      <c r="CX186">
        <f t="shared" si="105"/>
        <v>0</v>
      </c>
      <c r="CY186">
        <f>((S186+R186)*(ROUND((FX186*IF(1,(IF(0,0.94,0.85)*IF(0,0.85,1)),1)),IF(1,0,2))/100))</f>
        <v>14.091000000000001</v>
      </c>
      <c r="CZ186">
        <f>((S186+R186)*(ROUND((FY186*IF(1,0.8,1)),IF(1,0,2))/100))</f>
        <v>8.198400000000001</v>
      </c>
      <c r="DN186">
        <v>0</v>
      </c>
      <c r="DO186">
        <v>0</v>
      </c>
      <c r="DP186">
        <v>1</v>
      </c>
      <c r="DQ186">
        <v>1</v>
      </c>
      <c r="DR186">
        <v>1</v>
      </c>
      <c r="DS186">
        <v>1</v>
      </c>
      <c r="DT186">
        <v>1</v>
      </c>
      <c r="DU186">
        <v>1013</v>
      </c>
      <c r="DV186" t="s">
        <v>330</v>
      </c>
      <c r="DW186" t="s">
        <v>332</v>
      </c>
      <c r="DX186">
        <v>1</v>
      </c>
      <c r="EE186">
        <v>23391161</v>
      </c>
      <c r="EF186">
        <v>4</v>
      </c>
      <c r="EG186" t="s">
        <v>313</v>
      </c>
      <c r="EH186">
        <v>0</v>
      </c>
      <c r="EJ186">
        <v>4</v>
      </c>
      <c r="EK186">
        <v>200001</v>
      </c>
      <c r="EL186" t="s">
        <v>314</v>
      </c>
      <c r="EM186" t="s">
        <v>315</v>
      </c>
      <c r="EQ186">
        <v>0</v>
      </c>
      <c r="ER186">
        <v>12.81</v>
      </c>
      <c r="ES186">
        <v>0</v>
      </c>
      <c r="ET186">
        <v>0</v>
      </c>
      <c r="EU186">
        <v>0</v>
      </c>
      <c r="EV186">
        <v>12.81</v>
      </c>
      <c r="EW186">
        <v>1</v>
      </c>
      <c r="EX186">
        <v>0</v>
      </c>
      <c r="EY186">
        <v>0</v>
      </c>
      <c r="EZ186">
        <v>0</v>
      </c>
      <c r="FQ186">
        <v>0</v>
      </c>
      <c r="FR186">
        <f>ROUND(IF(AND(AA186=0,BI186=3),P186,0),2)</f>
        <v>0</v>
      </c>
      <c r="FS186">
        <v>0</v>
      </c>
      <c r="FV186" t="s">
        <v>27</v>
      </c>
      <c r="FW186" t="s">
        <v>28</v>
      </c>
      <c r="FX186">
        <v>65</v>
      </c>
      <c r="FY186">
        <v>40</v>
      </c>
    </row>
    <row r="187" spans="1:181" ht="12.75">
      <c r="A187">
        <v>17</v>
      </c>
      <c r="B187">
        <v>1</v>
      </c>
      <c r="C187">
        <f>ROW(SmtRes!A228)</f>
        <v>228</v>
      </c>
      <c r="D187">
        <f>ROW(EtalonRes!A228)</f>
        <v>228</v>
      </c>
      <c r="E187" t="s">
        <v>333</v>
      </c>
      <c r="F187" t="s">
        <v>334</v>
      </c>
      <c r="G187" t="s">
        <v>335</v>
      </c>
      <c r="H187" t="s">
        <v>336</v>
      </c>
      <c r="I187">
        <v>1</v>
      </c>
      <c r="J187">
        <v>0</v>
      </c>
      <c r="O187">
        <f>ROUND(CP187,2)</f>
        <v>19.21</v>
      </c>
      <c r="P187">
        <f>ROUND(CQ187*I187,2)</f>
        <v>0</v>
      </c>
      <c r="Q187">
        <f>ROUND(CR187*I187,2)</f>
        <v>0</v>
      </c>
      <c r="R187">
        <f>ROUND(CS187*I187,2)</f>
        <v>0</v>
      </c>
      <c r="S187">
        <f>ROUND(CT187*I187,2)</f>
        <v>19.21</v>
      </c>
      <c r="T187">
        <f>ROUND(CU187*I187,2)</f>
        <v>0</v>
      </c>
      <c r="U187">
        <f>CV187*I187</f>
        <v>1.5</v>
      </c>
      <c r="V187">
        <f>CW187*I187</f>
        <v>0</v>
      </c>
      <c r="W187">
        <f>ROUND(CX187*I187,2)</f>
        <v>0</v>
      </c>
      <c r="X187">
        <f t="shared" si="102"/>
        <v>10.57</v>
      </c>
      <c r="Y187">
        <f t="shared" si="102"/>
        <v>6.15</v>
      </c>
      <c r="AA187">
        <v>0</v>
      </c>
      <c r="AB187">
        <f>(AC187+AD187+AF187)</f>
        <v>19.21</v>
      </c>
      <c r="AC187">
        <f t="shared" si="103"/>
        <v>0</v>
      </c>
      <c r="AD187">
        <f t="shared" si="103"/>
        <v>0</v>
      </c>
      <c r="AE187">
        <f t="shared" si="103"/>
        <v>0</v>
      </c>
      <c r="AF187">
        <f t="shared" si="103"/>
        <v>19.21</v>
      </c>
      <c r="AG187">
        <f>(AP187)</f>
        <v>0</v>
      </c>
      <c r="AH187">
        <f t="shared" si="104"/>
        <v>1.5</v>
      </c>
      <c r="AI187">
        <f t="shared" si="104"/>
        <v>0</v>
      </c>
      <c r="AJ187">
        <f>(AS187)</f>
        <v>0</v>
      </c>
      <c r="AK187">
        <v>19.21</v>
      </c>
      <c r="AL187">
        <v>0</v>
      </c>
      <c r="AM187">
        <v>0</v>
      </c>
      <c r="AN187">
        <v>0</v>
      </c>
      <c r="AO187">
        <v>19.21</v>
      </c>
      <c r="AP187">
        <v>0</v>
      </c>
      <c r="AQ187">
        <v>1.5</v>
      </c>
      <c r="AR187">
        <v>0</v>
      </c>
      <c r="AS187">
        <v>0</v>
      </c>
      <c r="AT187">
        <v>55</v>
      </c>
      <c r="AU187">
        <v>32</v>
      </c>
      <c r="AV187">
        <v>1</v>
      </c>
      <c r="AW187">
        <v>1</v>
      </c>
      <c r="AX187">
        <v>1</v>
      </c>
      <c r="AY187">
        <v>1</v>
      </c>
      <c r="AZ187">
        <v>1</v>
      </c>
      <c r="BA187">
        <v>1</v>
      </c>
      <c r="BB187">
        <v>1</v>
      </c>
      <c r="BC187">
        <v>1</v>
      </c>
      <c r="BH187">
        <v>0</v>
      </c>
      <c r="BI187">
        <v>4</v>
      </c>
      <c r="BJ187" t="s">
        <v>337</v>
      </c>
      <c r="BM187">
        <v>200001</v>
      </c>
      <c r="BN187">
        <v>0</v>
      </c>
      <c r="BO187" t="s">
        <v>334</v>
      </c>
      <c r="BP187">
        <v>1</v>
      </c>
      <c r="BQ187">
        <v>4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Z187">
        <v>65</v>
      </c>
      <c r="CA187">
        <v>40</v>
      </c>
      <c r="CF187">
        <v>0</v>
      </c>
      <c r="CG187">
        <v>0</v>
      </c>
      <c r="CM187">
        <v>0</v>
      </c>
      <c r="CO187">
        <v>0</v>
      </c>
      <c r="CP187">
        <f>(P187+Q187+S187)</f>
        <v>19.21</v>
      </c>
      <c r="CQ187">
        <f>(AC187)*BC187</f>
        <v>0</v>
      </c>
      <c r="CR187">
        <f>(AD187)*BB187</f>
        <v>0</v>
      </c>
      <c r="CS187">
        <f>(AE187)*BS187</f>
        <v>0</v>
      </c>
      <c r="CT187">
        <f>(AF187)*BA187</f>
        <v>19.21</v>
      </c>
      <c r="CU187">
        <f t="shared" si="105"/>
        <v>0</v>
      </c>
      <c r="CV187">
        <f t="shared" si="105"/>
        <v>1.5</v>
      </c>
      <c r="CW187">
        <f t="shared" si="105"/>
        <v>0</v>
      </c>
      <c r="CX187">
        <f t="shared" si="105"/>
        <v>0</v>
      </c>
      <c r="CY187">
        <f>((S187+R187)*(ROUND((FX187*IF(1,(IF(0,0.94,0.85)*IF(0,0.85,1)),1)),IF(1,0,2))/100))</f>
        <v>10.565500000000002</v>
      </c>
      <c r="CZ187">
        <f>((S187+R187)*(ROUND((FY187*IF(1,0.8,1)),IF(1,0,2))/100))</f>
        <v>6.147200000000001</v>
      </c>
      <c r="DN187">
        <v>0</v>
      </c>
      <c r="DO187">
        <v>0</v>
      </c>
      <c r="DP187">
        <v>1</v>
      </c>
      <c r="DQ187">
        <v>1</v>
      </c>
      <c r="DR187">
        <v>1</v>
      </c>
      <c r="DS187">
        <v>1</v>
      </c>
      <c r="DT187">
        <v>1</v>
      </c>
      <c r="DU187">
        <v>1013</v>
      </c>
      <c r="DV187" t="s">
        <v>336</v>
      </c>
      <c r="DW187" t="s">
        <v>338</v>
      </c>
      <c r="DX187">
        <v>1</v>
      </c>
      <c r="EE187">
        <v>23391161</v>
      </c>
      <c r="EF187">
        <v>4</v>
      </c>
      <c r="EG187" t="s">
        <v>313</v>
      </c>
      <c r="EH187">
        <v>0</v>
      </c>
      <c r="EJ187">
        <v>4</v>
      </c>
      <c r="EK187">
        <v>200001</v>
      </c>
      <c r="EL187" t="s">
        <v>314</v>
      </c>
      <c r="EM187" t="s">
        <v>315</v>
      </c>
      <c r="EQ187">
        <v>0</v>
      </c>
      <c r="ER187">
        <v>19.21</v>
      </c>
      <c r="ES187">
        <v>0</v>
      </c>
      <c r="ET187">
        <v>0</v>
      </c>
      <c r="EU187">
        <v>0</v>
      </c>
      <c r="EV187">
        <v>19.21</v>
      </c>
      <c r="EW187">
        <v>1.5</v>
      </c>
      <c r="EX187">
        <v>0</v>
      </c>
      <c r="EY187">
        <v>0</v>
      </c>
      <c r="EZ187">
        <v>0</v>
      </c>
      <c r="FQ187">
        <v>0</v>
      </c>
      <c r="FR187">
        <f>ROUND(IF(AND(AA187=0,BI187=3),P187,0),2)</f>
        <v>0</v>
      </c>
      <c r="FS187">
        <v>0</v>
      </c>
      <c r="FV187" t="s">
        <v>27</v>
      </c>
      <c r="FW187" t="s">
        <v>28</v>
      </c>
      <c r="FX187">
        <v>65</v>
      </c>
      <c r="FY187">
        <v>40</v>
      </c>
    </row>
    <row r="189" spans="1:43" ht="12.75">
      <c r="A189" s="2">
        <v>51</v>
      </c>
      <c r="B189" s="2">
        <f>B179</f>
        <v>1</v>
      </c>
      <c r="C189" s="2">
        <f>A179</f>
        <v>4</v>
      </c>
      <c r="D189" s="2">
        <f>ROW(A179)</f>
        <v>179</v>
      </c>
      <c r="E189" s="2"/>
      <c r="F189" s="2" t="str">
        <f>IF(F179&lt;&gt;"",F179,"")</f>
        <v>Новый раздел</v>
      </c>
      <c r="G189" s="2" t="str">
        <f>IF(G179&lt;&gt;"",G179,"")</f>
        <v>Пуско-наладочные работы</v>
      </c>
      <c r="H189" s="2"/>
      <c r="I189" s="2"/>
      <c r="J189" s="2"/>
      <c r="K189" s="2"/>
      <c r="L189" s="2"/>
      <c r="M189" s="2"/>
      <c r="N189" s="2"/>
      <c r="O189" s="2">
        <f aca="true" t="shared" si="106" ref="O189:Y189">ROUND(AB189,2)</f>
        <v>306.33</v>
      </c>
      <c r="P189" s="2">
        <f t="shared" si="106"/>
        <v>0</v>
      </c>
      <c r="Q189" s="2">
        <f t="shared" si="106"/>
        <v>0</v>
      </c>
      <c r="R189" s="2">
        <f t="shared" si="106"/>
        <v>0</v>
      </c>
      <c r="S189" s="2">
        <f t="shared" si="106"/>
        <v>306.33</v>
      </c>
      <c r="T189" s="2">
        <f t="shared" si="106"/>
        <v>0</v>
      </c>
      <c r="U189" s="2">
        <f t="shared" si="106"/>
        <v>23.92</v>
      </c>
      <c r="V189" s="2">
        <f t="shared" si="106"/>
        <v>0</v>
      </c>
      <c r="W189" s="2">
        <f t="shared" si="106"/>
        <v>0</v>
      </c>
      <c r="X189" s="2">
        <f t="shared" si="106"/>
        <v>168.49</v>
      </c>
      <c r="Y189" s="2">
        <f t="shared" si="106"/>
        <v>98.03</v>
      </c>
      <c r="Z189" s="2"/>
      <c r="AA189" s="2"/>
      <c r="AB189" s="2">
        <f>ROUND(SUMIF(AA183:AA187,"=0",O183:O187),2)</f>
        <v>306.33</v>
      </c>
      <c r="AC189" s="2">
        <f>ROUND(SUMIF(AA183:AA187,"=0",P183:P187),2)</f>
        <v>0</v>
      </c>
      <c r="AD189" s="2">
        <f>ROUND(SUMIF(AA183:AA187,"=0",Q183:Q187),2)</f>
        <v>0</v>
      </c>
      <c r="AE189" s="2">
        <f>ROUND(SUMIF(AA183:AA187,"=0",R183:R187),2)</f>
        <v>0</v>
      </c>
      <c r="AF189" s="2">
        <f>ROUND(SUMIF(AA183:AA187,"=0",S183:S187),2)</f>
        <v>306.33</v>
      </c>
      <c r="AG189" s="2">
        <f>ROUND(SUMIF(AA183:AA187,"=0",T183:T187),2)</f>
        <v>0</v>
      </c>
      <c r="AH189" s="2">
        <f>ROUND(SUMIF(AA183:AA187,"=0",U183:U187),2)</f>
        <v>23.92</v>
      </c>
      <c r="AI189" s="2">
        <f>ROUND(SUMIF(AA183:AA187,"=0",V183:V187),2)</f>
        <v>0</v>
      </c>
      <c r="AJ189" s="2">
        <f>ROUND(SUMIF(AA183:AA187,"=0",W183:W187),2)</f>
        <v>0</v>
      </c>
      <c r="AK189" s="2">
        <f>ROUND(SUMIF(AA183:AA187,"=0",X183:X187),2)</f>
        <v>168.49</v>
      </c>
      <c r="AL189" s="2">
        <f>ROUND(SUMIF(AA183:AA187,"=0",Y183:Y187),2)</f>
        <v>98.03</v>
      </c>
      <c r="AM189" s="2"/>
      <c r="AN189" s="2">
        <f>ROUND(AO189,2)</f>
        <v>0</v>
      </c>
      <c r="AO189" s="2">
        <f>ROUND(SUMIF(AA183:AA187,"=0",FQ183:FQ187),2)</f>
        <v>0</v>
      </c>
      <c r="AP189" s="2">
        <f>ROUND(AQ189,2)</f>
        <v>0</v>
      </c>
      <c r="AQ189" s="2">
        <f>ROUND(SUM(FR183:FR187),2)</f>
        <v>0</v>
      </c>
    </row>
    <row r="191" spans="1:14" ht="12.75">
      <c r="A191" s="3">
        <v>50</v>
      </c>
      <c r="B191" s="3">
        <v>0</v>
      </c>
      <c r="C191" s="3">
        <v>0</v>
      </c>
      <c r="D191" s="3">
        <v>1</v>
      </c>
      <c r="E191" s="3">
        <v>0</v>
      </c>
      <c r="F191" s="3">
        <f>Source!O189</f>
        <v>306.33</v>
      </c>
      <c r="G191" s="3" t="s">
        <v>64</v>
      </c>
      <c r="H191" s="3" t="s">
        <v>65</v>
      </c>
      <c r="I191" s="3"/>
      <c r="J191" s="3"/>
      <c r="K191" s="3">
        <v>201</v>
      </c>
      <c r="L191" s="3">
        <v>1</v>
      </c>
      <c r="M191" s="3">
        <v>3</v>
      </c>
      <c r="N191" s="3" t="s">
        <v>3</v>
      </c>
    </row>
    <row r="192" spans="1:14" ht="12.75">
      <c r="A192" s="3">
        <v>50</v>
      </c>
      <c r="B192" s="3">
        <v>0</v>
      </c>
      <c r="C192" s="3">
        <v>0</v>
      </c>
      <c r="D192" s="3">
        <v>1</v>
      </c>
      <c r="E192" s="3">
        <v>0</v>
      </c>
      <c r="F192" s="3">
        <f>Source!P189</f>
        <v>0</v>
      </c>
      <c r="G192" s="3" t="s">
        <v>66</v>
      </c>
      <c r="H192" s="3" t="s">
        <v>67</v>
      </c>
      <c r="I192" s="3"/>
      <c r="J192" s="3"/>
      <c r="K192" s="3">
        <v>202</v>
      </c>
      <c r="L192" s="3">
        <v>2</v>
      </c>
      <c r="M192" s="3">
        <v>3</v>
      </c>
      <c r="N192" s="3" t="s">
        <v>3</v>
      </c>
    </row>
    <row r="193" spans="1:14" ht="12.75">
      <c r="A193" s="3">
        <v>50</v>
      </c>
      <c r="B193" s="3">
        <v>0</v>
      </c>
      <c r="C193" s="3">
        <v>0</v>
      </c>
      <c r="D193" s="3">
        <v>1</v>
      </c>
      <c r="E193" s="3">
        <v>222</v>
      </c>
      <c r="F193" s="3">
        <f>Source!AN189</f>
        <v>0</v>
      </c>
      <c r="G193" s="3" t="s">
        <v>68</v>
      </c>
      <c r="H193" s="3" t="s">
        <v>69</v>
      </c>
      <c r="I193" s="3"/>
      <c r="J193" s="3"/>
      <c r="K193" s="3">
        <v>222</v>
      </c>
      <c r="L193" s="3">
        <v>3</v>
      </c>
      <c r="M193" s="3">
        <v>3</v>
      </c>
      <c r="N193" s="3" t="s">
        <v>3</v>
      </c>
    </row>
    <row r="194" spans="1:14" ht="12.75">
      <c r="A194" s="3">
        <v>50</v>
      </c>
      <c r="B194" s="3">
        <v>0</v>
      </c>
      <c r="C194" s="3">
        <v>0</v>
      </c>
      <c r="D194" s="3">
        <v>1</v>
      </c>
      <c r="E194" s="3">
        <v>216</v>
      </c>
      <c r="F194" s="3">
        <f>Source!AP189</f>
        <v>0</v>
      </c>
      <c r="G194" s="3" t="s">
        <v>70</v>
      </c>
      <c r="H194" s="3" t="s">
        <v>71</v>
      </c>
      <c r="I194" s="3"/>
      <c r="J194" s="3"/>
      <c r="K194" s="3">
        <v>216</v>
      </c>
      <c r="L194" s="3">
        <v>4</v>
      </c>
      <c r="M194" s="3">
        <v>3</v>
      </c>
      <c r="N194" s="3" t="s">
        <v>3</v>
      </c>
    </row>
    <row r="195" spans="1:14" ht="12.75">
      <c r="A195" s="3">
        <v>50</v>
      </c>
      <c r="B195" s="3">
        <v>0</v>
      </c>
      <c r="C195" s="3">
        <v>0</v>
      </c>
      <c r="D195" s="3">
        <v>1</v>
      </c>
      <c r="E195" s="3">
        <v>0</v>
      </c>
      <c r="F195" s="3">
        <f>Source!Q189</f>
        <v>0</v>
      </c>
      <c r="G195" s="3" t="s">
        <v>72</v>
      </c>
      <c r="H195" s="3" t="s">
        <v>73</v>
      </c>
      <c r="I195" s="3"/>
      <c r="J195" s="3"/>
      <c r="K195" s="3">
        <v>203</v>
      </c>
      <c r="L195" s="3">
        <v>5</v>
      </c>
      <c r="M195" s="3">
        <v>3</v>
      </c>
      <c r="N195" s="3" t="s">
        <v>3</v>
      </c>
    </row>
    <row r="196" spans="1:14" ht="12.75">
      <c r="A196" s="3">
        <v>50</v>
      </c>
      <c r="B196" s="3">
        <v>0</v>
      </c>
      <c r="C196" s="3">
        <v>0</v>
      </c>
      <c r="D196" s="3">
        <v>1</v>
      </c>
      <c r="E196" s="3">
        <v>0</v>
      </c>
      <c r="F196" s="3">
        <f>Source!R189</f>
        <v>0</v>
      </c>
      <c r="G196" s="3" t="s">
        <v>74</v>
      </c>
      <c r="H196" s="3" t="s">
        <v>75</v>
      </c>
      <c r="I196" s="3"/>
      <c r="J196" s="3"/>
      <c r="K196" s="3">
        <v>204</v>
      </c>
      <c r="L196" s="3">
        <v>6</v>
      </c>
      <c r="M196" s="3">
        <v>3</v>
      </c>
      <c r="N196" s="3" t="s">
        <v>3</v>
      </c>
    </row>
    <row r="197" spans="1:14" ht="12.75">
      <c r="A197" s="3">
        <v>50</v>
      </c>
      <c r="B197" s="3">
        <v>0</v>
      </c>
      <c r="C197" s="3">
        <v>0</v>
      </c>
      <c r="D197" s="3">
        <v>1</v>
      </c>
      <c r="E197" s="3">
        <v>0</v>
      </c>
      <c r="F197" s="3">
        <f>Source!S189</f>
        <v>306.33</v>
      </c>
      <c r="G197" s="3" t="s">
        <v>76</v>
      </c>
      <c r="H197" s="3" t="s">
        <v>77</v>
      </c>
      <c r="I197" s="3"/>
      <c r="J197" s="3"/>
      <c r="K197" s="3">
        <v>205</v>
      </c>
      <c r="L197" s="3">
        <v>7</v>
      </c>
      <c r="M197" s="3">
        <v>3</v>
      </c>
      <c r="N197" s="3" t="s">
        <v>3</v>
      </c>
    </row>
    <row r="198" spans="1:14" ht="12.75">
      <c r="A198" s="3">
        <v>50</v>
      </c>
      <c r="B198" s="3">
        <v>0</v>
      </c>
      <c r="C198" s="3">
        <v>0</v>
      </c>
      <c r="D198" s="3">
        <v>1</v>
      </c>
      <c r="E198" s="3">
        <v>206</v>
      </c>
      <c r="F198" s="3">
        <f>Source!T189</f>
        <v>0</v>
      </c>
      <c r="G198" s="3" t="s">
        <v>78</v>
      </c>
      <c r="H198" s="3" t="s">
        <v>79</v>
      </c>
      <c r="I198" s="3"/>
      <c r="J198" s="3"/>
      <c r="K198" s="3">
        <v>206</v>
      </c>
      <c r="L198" s="3">
        <v>8</v>
      </c>
      <c r="M198" s="3">
        <v>3</v>
      </c>
      <c r="N198" s="3" t="s">
        <v>3</v>
      </c>
    </row>
    <row r="199" spans="1:14" ht="12.75">
      <c r="A199" s="3">
        <v>50</v>
      </c>
      <c r="B199" s="3">
        <v>0</v>
      </c>
      <c r="C199" s="3">
        <v>0</v>
      </c>
      <c r="D199" s="3">
        <v>1</v>
      </c>
      <c r="E199" s="3">
        <v>207</v>
      </c>
      <c r="F199" s="3">
        <f>Source!U189</f>
        <v>23.92</v>
      </c>
      <c r="G199" s="3" t="s">
        <v>80</v>
      </c>
      <c r="H199" s="3" t="s">
        <v>81</v>
      </c>
      <c r="I199" s="3"/>
      <c r="J199" s="3"/>
      <c r="K199" s="3">
        <v>207</v>
      </c>
      <c r="L199" s="3">
        <v>9</v>
      </c>
      <c r="M199" s="3">
        <v>3</v>
      </c>
      <c r="N199" s="3" t="s">
        <v>3</v>
      </c>
    </row>
    <row r="200" spans="1:14" ht="12.75">
      <c r="A200" s="3">
        <v>50</v>
      </c>
      <c r="B200" s="3">
        <v>0</v>
      </c>
      <c r="C200" s="3">
        <v>0</v>
      </c>
      <c r="D200" s="3">
        <v>1</v>
      </c>
      <c r="E200" s="3">
        <v>208</v>
      </c>
      <c r="F200" s="3">
        <f>Source!V189</f>
        <v>0</v>
      </c>
      <c r="G200" s="3" t="s">
        <v>82</v>
      </c>
      <c r="H200" s="3" t="s">
        <v>83</v>
      </c>
      <c r="I200" s="3"/>
      <c r="J200" s="3"/>
      <c r="K200" s="3">
        <v>208</v>
      </c>
      <c r="L200" s="3">
        <v>10</v>
      </c>
      <c r="M200" s="3">
        <v>3</v>
      </c>
      <c r="N200" s="3" t="s">
        <v>3</v>
      </c>
    </row>
    <row r="201" spans="1:14" ht="12.75">
      <c r="A201" s="3">
        <v>50</v>
      </c>
      <c r="B201" s="3">
        <v>0</v>
      </c>
      <c r="C201" s="3">
        <v>0</v>
      </c>
      <c r="D201" s="3">
        <v>1</v>
      </c>
      <c r="E201" s="3">
        <v>209</v>
      </c>
      <c r="F201" s="3">
        <f>Source!W189</f>
        <v>0</v>
      </c>
      <c r="G201" s="3" t="s">
        <v>84</v>
      </c>
      <c r="H201" s="3" t="s">
        <v>85</v>
      </c>
      <c r="I201" s="3"/>
      <c r="J201" s="3"/>
      <c r="K201" s="3">
        <v>209</v>
      </c>
      <c r="L201" s="3">
        <v>11</v>
      </c>
      <c r="M201" s="3">
        <v>3</v>
      </c>
      <c r="N201" s="3" t="s">
        <v>3</v>
      </c>
    </row>
    <row r="202" spans="1:14" ht="12.75">
      <c r="A202" s="3">
        <v>50</v>
      </c>
      <c r="B202" s="3">
        <v>0</v>
      </c>
      <c r="C202" s="3">
        <v>0</v>
      </c>
      <c r="D202" s="3">
        <v>1</v>
      </c>
      <c r="E202" s="3">
        <v>0</v>
      </c>
      <c r="F202" s="3">
        <f>Source!X189</f>
        <v>168.49</v>
      </c>
      <c r="G202" s="3" t="s">
        <v>86</v>
      </c>
      <c r="H202" s="3" t="s">
        <v>87</v>
      </c>
      <c r="I202" s="3"/>
      <c r="J202" s="3"/>
      <c r="K202" s="3">
        <v>210</v>
      </c>
      <c r="L202" s="3">
        <v>12</v>
      </c>
      <c r="M202" s="3">
        <v>3</v>
      </c>
      <c r="N202" s="3" t="s">
        <v>3</v>
      </c>
    </row>
    <row r="203" spans="1:14" ht="12.75">
      <c r="A203" s="3">
        <v>50</v>
      </c>
      <c r="B203" s="3">
        <v>0</v>
      </c>
      <c r="C203" s="3">
        <v>0</v>
      </c>
      <c r="D203" s="3">
        <v>1</v>
      </c>
      <c r="E203" s="3">
        <v>0</v>
      </c>
      <c r="F203" s="3">
        <f>Source!Y189</f>
        <v>98.03</v>
      </c>
      <c r="G203" s="3" t="s">
        <v>88</v>
      </c>
      <c r="H203" s="3" t="s">
        <v>89</v>
      </c>
      <c r="I203" s="3"/>
      <c r="J203" s="3"/>
      <c r="K203" s="3">
        <v>211</v>
      </c>
      <c r="L203" s="3">
        <v>13</v>
      </c>
      <c r="M203" s="3">
        <v>3</v>
      </c>
      <c r="N203" s="3" t="s">
        <v>3</v>
      </c>
    </row>
    <row r="204" spans="1:14" ht="12.75">
      <c r="A204" s="3">
        <v>50</v>
      </c>
      <c r="B204" s="3">
        <f>IF(Source!F204&lt;&gt;0,1,0)</f>
        <v>1</v>
      </c>
      <c r="C204" s="3">
        <v>0</v>
      </c>
      <c r="D204" s="3">
        <v>2</v>
      </c>
      <c r="E204" s="3">
        <v>0</v>
      </c>
      <c r="F204" s="3">
        <f>ROUND(5.33,2)</f>
        <v>5.33</v>
      </c>
      <c r="G204" s="3" t="s">
        <v>90</v>
      </c>
      <c r="H204" s="3" t="s">
        <v>91</v>
      </c>
      <c r="I204" s="3"/>
      <c r="J204" s="3"/>
      <c r="K204" s="3">
        <v>212</v>
      </c>
      <c r="L204" s="3">
        <v>14</v>
      </c>
      <c r="M204" s="3">
        <v>1</v>
      </c>
      <c r="N204" s="3" t="s">
        <v>3</v>
      </c>
    </row>
    <row r="205" spans="1:14" ht="12.75">
      <c r="A205" s="3">
        <v>50</v>
      </c>
      <c r="B205" s="3">
        <f>IF(Source!F205&lt;&gt;0,1,0)</f>
        <v>1</v>
      </c>
      <c r="C205" s="3">
        <v>0</v>
      </c>
      <c r="D205" s="3">
        <v>2</v>
      </c>
      <c r="E205" s="3">
        <v>0</v>
      </c>
      <c r="F205" s="3">
        <f>ROUND(5.4,2)</f>
        <v>5.4</v>
      </c>
      <c r="G205" s="3" t="s">
        <v>92</v>
      </c>
      <c r="H205" s="3" t="s">
        <v>93</v>
      </c>
      <c r="I205" s="3"/>
      <c r="J205" s="3"/>
      <c r="K205" s="3">
        <v>212</v>
      </c>
      <c r="L205" s="3">
        <v>15</v>
      </c>
      <c r="M205" s="3">
        <v>1</v>
      </c>
      <c r="N205" s="3" t="s">
        <v>3</v>
      </c>
    </row>
    <row r="206" spans="1:14" ht="12.75">
      <c r="A206" s="3">
        <v>50</v>
      </c>
      <c r="B206" s="3">
        <f>IF(Source!F206&lt;&gt;0,1,0)</f>
        <v>1</v>
      </c>
      <c r="C206" s="3">
        <v>0</v>
      </c>
      <c r="D206" s="3">
        <v>2</v>
      </c>
      <c r="E206" s="3">
        <v>0</v>
      </c>
      <c r="F206" s="3">
        <f>ROUND(10.25,2)</f>
        <v>10.25</v>
      </c>
      <c r="G206" s="3" t="s">
        <v>94</v>
      </c>
      <c r="H206" s="3" t="s">
        <v>95</v>
      </c>
      <c r="I206" s="3"/>
      <c r="J206" s="3"/>
      <c r="K206" s="3">
        <v>212</v>
      </c>
      <c r="L206" s="3">
        <v>16</v>
      </c>
      <c r="M206" s="3">
        <v>1</v>
      </c>
      <c r="N206" s="3" t="s">
        <v>3</v>
      </c>
    </row>
    <row r="207" spans="1:14" ht="12.75">
      <c r="A207" s="3">
        <v>50</v>
      </c>
      <c r="B207" s="3">
        <f>IF(Source!F207&lt;&gt;0,1,0)</f>
        <v>0</v>
      </c>
      <c r="C207" s="3">
        <v>0</v>
      </c>
      <c r="D207" s="3">
        <v>2</v>
      </c>
      <c r="E207" s="3">
        <v>203</v>
      </c>
      <c r="F207" s="3">
        <f>ROUND(Source!F195*Source!F204,2)</f>
        <v>0</v>
      </c>
      <c r="G207" s="3" t="s">
        <v>96</v>
      </c>
      <c r="H207" s="3" t="s">
        <v>97</v>
      </c>
      <c r="I207" s="3"/>
      <c r="J207" s="3"/>
      <c r="K207" s="3">
        <v>212</v>
      </c>
      <c r="L207" s="3">
        <v>17</v>
      </c>
      <c r="M207" s="3">
        <v>1</v>
      </c>
      <c r="N207" s="3" t="s">
        <v>3</v>
      </c>
    </row>
    <row r="208" spans="1:14" ht="12.75">
      <c r="A208" s="3">
        <v>50</v>
      </c>
      <c r="B208" s="3">
        <f>IF(Source!F208&lt;&gt;0,1,0)</f>
        <v>0</v>
      </c>
      <c r="C208" s="3">
        <v>0</v>
      </c>
      <c r="D208" s="3">
        <v>2</v>
      </c>
      <c r="E208" s="3">
        <v>202</v>
      </c>
      <c r="F208" s="3">
        <f>ROUND(Source!F192*Source!F205,2)</f>
        <v>0</v>
      </c>
      <c r="G208" s="3" t="s">
        <v>98</v>
      </c>
      <c r="H208" s="3" t="s">
        <v>99</v>
      </c>
      <c r="I208" s="3"/>
      <c r="J208" s="3"/>
      <c r="K208" s="3">
        <v>212</v>
      </c>
      <c r="L208" s="3">
        <v>18</v>
      </c>
      <c r="M208" s="3">
        <v>1</v>
      </c>
      <c r="N208" s="3" t="s">
        <v>3</v>
      </c>
    </row>
    <row r="209" spans="1:14" ht="12.75">
      <c r="A209" s="3">
        <v>50</v>
      </c>
      <c r="B209" s="3">
        <f>IF(Source!F209&lt;&gt;0,1,0)</f>
        <v>0</v>
      </c>
      <c r="C209" s="3">
        <v>0</v>
      </c>
      <c r="D209" s="3">
        <v>2</v>
      </c>
      <c r="E209" s="3">
        <v>204</v>
      </c>
      <c r="F209" s="3">
        <f>ROUND(Source!F196*Source!F206,2)</f>
        <v>0</v>
      </c>
      <c r="G209" s="3" t="s">
        <v>100</v>
      </c>
      <c r="H209" s="3" t="s">
        <v>101</v>
      </c>
      <c r="I209" s="3"/>
      <c r="J209" s="3"/>
      <c r="K209" s="3">
        <v>212</v>
      </c>
      <c r="L209" s="3">
        <v>19</v>
      </c>
      <c r="M209" s="3">
        <v>1</v>
      </c>
      <c r="N209" s="3" t="s">
        <v>3</v>
      </c>
    </row>
    <row r="210" spans="1:14" ht="12.75">
      <c r="A210" s="3">
        <v>50</v>
      </c>
      <c r="B210" s="3">
        <f>IF(Source!F210&lt;&gt;0,1,0)</f>
        <v>1</v>
      </c>
      <c r="C210" s="3">
        <v>0</v>
      </c>
      <c r="D210" s="3">
        <v>2</v>
      </c>
      <c r="E210" s="3">
        <v>205</v>
      </c>
      <c r="F210" s="3">
        <f>ROUND(Source!F197*Source!F206,2)</f>
        <v>3139.88</v>
      </c>
      <c r="G210" s="3" t="s">
        <v>102</v>
      </c>
      <c r="H210" s="3" t="s">
        <v>103</v>
      </c>
      <c r="I210" s="3"/>
      <c r="J210" s="3"/>
      <c r="K210" s="3">
        <v>212</v>
      </c>
      <c r="L210" s="3">
        <v>20</v>
      </c>
      <c r="M210" s="3">
        <v>1</v>
      </c>
      <c r="N210" s="3" t="s">
        <v>3</v>
      </c>
    </row>
    <row r="211" spans="1:14" ht="12.75">
      <c r="A211" s="3">
        <v>50</v>
      </c>
      <c r="B211" s="3">
        <f>IF(Source!F211&lt;&gt;0,1,0)</f>
        <v>1</v>
      </c>
      <c r="C211" s="3">
        <v>0</v>
      </c>
      <c r="D211" s="3">
        <v>2</v>
      </c>
      <c r="E211" s="3">
        <v>201</v>
      </c>
      <c r="F211" s="3">
        <f>ROUND(Source!F207+Source!F208+Source!F210,2)</f>
        <v>3139.88</v>
      </c>
      <c r="G211" s="3" t="s">
        <v>104</v>
      </c>
      <c r="H211" s="3" t="s">
        <v>105</v>
      </c>
      <c r="I211" s="3"/>
      <c r="J211" s="3"/>
      <c r="K211" s="3">
        <v>212</v>
      </c>
      <c r="L211" s="3">
        <v>21</v>
      </c>
      <c r="M211" s="3">
        <v>1</v>
      </c>
      <c r="N211" s="3" t="s">
        <v>3</v>
      </c>
    </row>
    <row r="212" spans="1:14" ht="12.75">
      <c r="A212" s="3">
        <v>50</v>
      </c>
      <c r="B212" s="3">
        <f>IF(Source!F212&lt;&gt;0,1,0)</f>
        <v>1</v>
      </c>
      <c r="C212" s="3">
        <v>0</v>
      </c>
      <c r="D212" s="3">
        <v>2</v>
      </c>
      <c r="E212" s="3">
        <v>210</v>
      </c>
      <c r="F212" s="3">
        <f>ROUND(Source!F206*Source!F202,2)</f>
        <v>1727.02</v>
      </c>
      <c r="G212" s="3" t="s">
        <v>106</v>
      </c>
      <c r="H212" s="3" t="s">
        <v>107</v>
      </c>
      <c r="I212" s="3"/>
      <c r="J212" s="3"/>
      <c r="K212" s="3">
        <v>212</v>
      </c>
      <c r="L212" s="3">
        <v>22</v>
      </c>
      <c r="M212" s="3">
        <v>1</v>
      </c>
      <c r="N212" s="3" t="s">
        <v>3</v>
      </c>
    </row>
    <row r="213" spans="1:14" ht="12.75">
      <c r="A213" s="3">
        <v>50</v>
      </c>
      <c r="B213" s="3">
        <f>IF(Source!F213&lt;&gt;0,1,0)</f>
        <v>1</v>
      </c>
      <c r="C213" s="3">
        <v>0</v>
      </c>
      <c r="D213" s="3">
        <v>2</v>
      </c>
      <c r="E213" s="3">
        <v>211</v>
      </c>
      <c r="F213" s="3">
        <f>ROUND(Source!F206*Source!F203,2)</f>
        <v>1004.81</v>
      </c>
      <c r="G213" s="3" t="s">
        <v>108</v>
      </c>
      <c r="H213" s="3" t="s">
        <v>109</v>
      </c>
      <c r="I213" s="3"/>
      <c r="J213" s="3"/>
      <c r="K213" s="3">
        <v>212</v>
      </c>
      <c r="L213" s="3">
        <v>23</v>
      </c>
      <c r="M213" s="3">
        <v>1</v>
      </c>
      <c r="N213" s="3" t="s">
        <v>3</v>
      </c>
    </row>
    <row r="214" spans="1:14" ht="12.75">
      <c r="A214" s="3">
        <v>50</v>
      </c>
      <c r="B214" s="3">
        <f>IF(Source!F214&lt;&gt;0,1,0)</f>
        <v>1</v>
      </c>
      <c r="C214" s="3">
        <v>0</v>
      </c>
      <c r="D214" s="3">
        <v>2</v>
      </c>
      <c r="E214" s="3">
        <v>0</v>
      </c>
      <c r="F214" s="3">
        <f>ROUND(Source!F213+Source!F212+Source!F211,2)</f>
        <v>5871.71</v>
      </c>
      <c r="G214" s="3" t="s">
        <v>110</v>
      </c>
      <c r="H214" s="3" t="s">
        <v>111</v>
      </c>
      <c r="I214" s="3"/>
      <c r="J214" s="3"/>
      <c r="K214" s="3">
        <v>212</v>
      </c>
      <c r="L214" s="3">
        <v>24</v>
      </c>
      <c r="M214" s="3">
        <v>1</v>
      </c>
      <c r="N214" s="3" t="s">
        <v>3</v>
      </c>
    </row>
    <row r="215" spans="1:14" ht="12.75">
      <c r="A215" s="3">
        <v>50</v>
      </c>
      <c r="B215" s="3">
        <f>IF(Source!F215&lt;&gt;0,1,0)</f>
        <v>0</v>
      </c>
      <c r="C215" s="3">
        <v>0</v>
      </c>
      <c r="D215" s="3">
        <v>2</v>
      </c>
      <c r="E215" s="3">
        <v>0</v>
      </c>
      <c r="F215" s="3">
        <f>ROUND(0,2)</f>
        <v>0</v>
      </c>
      <c r="G215" s="3" t="s">
        <v>112</v>
      </c>
      <c r="H215" s="3" t="s">
        <v>113</v>
      </c>
      <c r="I215" s="3"/>
      <c r="J215" s="3"/>
      <c r="K215" s="3">
        <v>212</v>
      </c>
      <c r="L215" s="3">
        <v>25</v>
      </c>
      <c r="M215" s="3">
        <v>1</v>
      </c>
      <c r="N215" s="3" t="s">
        <v>3</v>
      </c>
    </row>
    <row r="216" spans="1:14" ht="12.75">
      <c r="A216" s="3">
        <v>50</v>
      </c>
      <c r="B216" s="3">
        <f>IF(Source!F216&lt;&gt;0,1,0)</f>
        <v>0</v>
      </c>
      <c r="C216" s="3">
        <v>0</v>
      </c>
      <c r="D216" s="3">
        <v>2</v>
      </c>
      <c r="E216" s="3">
        <v>0</v>
      </c>
      <c r="F216" s="3">
        <f>ROUND(IF(Source!F215=0,0,Source!F214/100*Source!F215),2)</f>
        <v>0</v>
      </c>
      <c r="G216" s="3" t="s">
        <v>114</v>
      </c>
      <c r="H216" s="3" t="s">
        <v>115</v>
      </c>
      <c r="I216" s="3"/>
      <c r="J216" s="3"/>
      <c r="K216" s="3">
        <v>212</v>
      </c>
      <c r="L216" s="3">
        <v>26</v>
      </c>
      <c r="M216" s="3">
        <v>1</v>
      </c>
      <c r="N216" s="3" t="s">
        <v>3</v>
      </c>
    </row>
    <row r="217" spans="1:14" ht="12.75">
      <c r="A217" s="3">
        <v>50</v>
      </c>
      <c r="B217" s="3">
        <f>IF(Source!F217&lt;&gt;0,1,0)</f>
        <v>0</v>
      </c>
      <c r="C217" s="3">
        <v>0</v>
      </c>
      <c r="D217" s="3">
        <v>2</v>
      </c>
      <c r="E217" s="3">
        <v>0</v>
      </c>
      <c r="F217" s="3">
        <f>ROUND(IF(Source!F215=0,0,Source!F214+Source!F216),2)</f>
        <v>0</v>
      </c>
      <c r="G217" s="3" t="s">
        <v>116</v>
      </c>
      <c r="H217" s="3" t="s">
        <v>117</v>
      </c>
      <c r="I217" s="3"/>
      <c r="J217" s="3"/>
      <c r="K217" s="3">
        <v>212</v>
      </c>
      <c r="L217" s="3">
        <v>27</v>
      </c>
      <c r="M217" s="3">
        <v>1</v>
      </c>
      <c r="N217" s="3" t="s">
        <v>3</v>
      </c>
    </row>
    <row r="218" spans="1:14" ht="12.75">
      <c r="A218" s="3">
        <v>50</v>
      </c>
      <c r="B218" s="3">
        <f>IF(Source!F218&lt;&gt;0,1,0)</f>
        <v>0</v>
      </c>
      <c r="C218" s="3">
        <v>0</v>
      </c>
      <c r="D218" s="3">
        <v>2</v>
      </c>
      <c r="E218" s="3">
        <v>0</v>
      </c>
      <c r="F218" s="3">
        <f>ROUND(0,2)</f>
        <v>0</v>
      </c>
      <c r="G218" s="3" t="s">
        <v>118</v>
      </c>
      <c r="H218" s="3" t="s">
        <v>119</v>
      </c>
      <c r="I218" s="3"/>
      <c r="J218" s="3"/>
      <c r="K218" s="3">
        <v>212</v>
      </c>
      <c r="L218" s="3">
        <v>28</v>
      </c>
      <c r="M218" s="3">
        <v>1</v>
      </c>
      <c r="N218" s="3" t="s">
        <v>3</v>
      </c>
    </row>
    <row r="219" spans="1:14" ht="12.75">
      <c r="A219" s="3">
        <v>50</v>
      </c>
      <c r="B219" s="3">
        <f>IF(Source!F219&lt;&gt;0,1,0)</f>
        <v>0</v>
      </c>
      <c r="C219" s="3">
        <v>0</v>
      </c>
      <c r="D219" s="3">
        <v>2</v>
      </c>
      <c r="E219" s="3">
        <v>0</v>
      </c>
      <c r="F219" s="3">
        <f>ROUND(IF(Source!F218=0,0,(Source!F214+Source!F216)/100*Source!F218),2)</f>
        <v>0</v>
      </c>
      <c r="G219" s="3" t="s">
        <v>120</v>
      </c>
      <c r="H219" s="3" t="s">
        <v>121</v>
      </c>
      <c r="I219" s="3"/>
      <c r="J219" s="3"/>
      <c r="K219" s="3">
        <v>212</v>
      </c>
      <c r="L219" s="3">
        <v>29</v>
      </c>
      <c r="M219" s="3">
        <v>1</v>
      </c>
      <c r="N219" s="3" t="s">
        <v>3</v>
      </c>
    </row>
    <row r="220" spans="1:14" ht="12.75">
      <c r="A220" s="3">
        <v>50</v>
      </c>
      <c r="B220" s="3">
        <f>IF(Source!F220&lt;&gt;0,1,0)</f>
        <v>0</v>
      </c>
      <c r="C220" s="3">
        <v>0</v>
      </c>
      <c r="D220" s="3">
        <v>2</v>
      </c>
      <c r="E220" s="3">
        <v>0</v>
      </c>
      <c r="F220" s="3">
        <f>ROUND(IF(Source!F219=0,0,Source!F214+Source!F216+Source!F219),2)</f>
        <v>0</v>
      </c>
      <c r="G220" s="3" t="s">
        <v>122</v>
      </c>
      <c r="H220" s="3" t="s">
        <v>123</v>
      </c>
      <c r="I220" s="3"/>
      <c r="J220" s="3"/>
      <c r="K220" s="3">
        <v>212</v>
      </c>
      <c r="L220" s="3">
        <v>30</v>
      </c>
      <c r="M220" s="3">
        <v>1</v>
      </c>
      <c r="N220" s="3" t="s">
        <v>3</v>
      </c>
    </row>
    <row r="221" spans="1:14" ht="12.75">
      <c r="A221" s="3">
        <v>50</v>
      </c>
      <c r="B221" s="3">
        <f>IF(Source!F221&lt;&gt;0,1,0)</f>
        <v>0</v>
      </c>
      <c r="C221" s="3">
        <v>0</v>
      </c>
      <c r="D221" s="3">
        <v>2</v>
      </c>
      <c r="E221" s="3">
        <v>0</v>
      </c>
      <c r="F221" s="3">
        <f>ROUND(0,2)</f>
        <v>0</v>
      </c>
      <c r="G221" s="3" t="s">
        <v>124</v>
      </c>
      <c r="H221" s="3" t="s">
        <v>125</v>
      </c>
      <c r="I221" s="3"/>
      <c r="J221" s="3"/>
      <c r="K221" s="3">
        <v>212</v>
      </c>
      <c r="L221" s="3">
        <v>31</v>
      </c>
      <c r="M221" s="3">
        <v>1</v>
      </c>
      <c r="N221" s="3" t="s">
        <v>3</v>
      </c>
    </row>
    <row r="222" spans="1:14" ht="12.75">
      <c r="A222" s="3">
        <v>50</v>
      </c>
      <c r="B222" s="3">
        <f>IF(Source!F222&lt;&gt;0,1,0)</f>
        <v>0</v>
      </c>
      <c r="C222" s="3">
        <v>0</v>
      </c>
      <c r="D222" s="3">
        <v>2</v>
      </c>
      <c r="E222" s="3">
        <v>0</v>
      </c>
      <c r="F222" s="3">
        <f>ROUND(IF(Source!F221=0,0,(Source!F214+Source!F216+Source!F219)/100*Source!F221),2)</f>
        <v>0</v>
      </c>
      <c r="G222" s="3" t="s">
        <v>126</v>
      </c>
      <c r="H222" s="3" t="s">
        <v>127</v>
      </c>
      <c r="I222" s="3"/>
      <c r="J222" s="3"/>
      <c r="K222" s="3">
        <v>212</v>
      </c>
      <c r="L222" s="3">
        <v>32</v>
      </c>
      <c r="M222" s="3">
        <v>1</v>
      </c>
      <c r="N222" s="3" t="s">
        <v>3</v>
      </c>
    </row>
    <row r="223" spans="1:14" ht="12.75">
      <c r="A223" s="3">
        <v>50</v>
      </c>
      <c r="B223" s="3">
        <f>IF(Source!F223&lt;&gt;0,1,0)</f>
        <v>0</v>
      </c>
      <c r="C223" s="3">
        <v>0</v>
      </c>
      <c r="D223" s="3">
        <v>2</v>
      </c>
      <c r="E223" s="3">
        <v>0</v>
      </c>
      <c r="F223" s="3">
        <f>ROUND(IF(Source!F222=0,0,Source!F214+Source!F216+Source!F219+Source!F222),2)</f>
        <v>0</v>
      </c>
      <c r="G223" s="3" t="s">
        <v>128</v>
      </c>
      <c r="H223" s="3" t="s">
        <v>129</v>
      </c>
      <c r="I223" s="3"/>
      <c r="J223" s="3"/>
      <c r="K223" s="3">
        <v>212</v>
      </c>
      <c r="L223" s="3">
        <v>33</v>
      </c>
      <c r="M223" s="3">
        <v>1</v>
      </c>
      <c r="N223" s="3" t="s">
        <v>3</v>
      </c>
    </row>
    <row r="224" spans="1:14" ht="12.75">
      <c r="A224" s="3">
        <v>50</v>
      </c>
      <c r="B224" s="3">
        <f>IF(Source!F224&lt;&gt;0,1,0)</f>
        <v>1</v>
      </c>
      <c r="C224" s="3">
        <v>0</v>
      </c>
      <c r="D224" s="3">
        <v>2</v>
      </c>
      <c r="E224" s="3">
        <v>0</v>
      </c>
      <c r="F224" s="3">
        <f>ROUND(Source!F214+Source!F216+Source!F219+Source!F222,2)</f>
        <v>5871.71</v>
      </c>
      <c r="G224" s="3" t="s">
        <v>130</v>
      </c>
      <c r="H224" s="3" t="s">
        <v>131</v>
      </c>
      <c r="I224" s="3"/>
      <c r="J224" s="3"/>
      <c r="K224" s="3">
        <v>212</v>
      </c>
      <c r="L224" s="3">
        <v>34</v>
      </c>
      <c r="M224" s="3">
        <v>1</v>
      </c>
      <c r="N224" s="3" t="s">
        <v>3</v>
      </c>
    </row>
    <row r="225" ht="12.75">
      <c r="G225">
        <v>0</v>
      </c>
    </row>
    <row r="226" spans="1:67" ht="12.75">
      <c r="A226" s="1">
        <v>4</v>
      </c>
      <c r="B226" s="1">
        <v>1</v>
      </c>
      <c r="C226" s="1"/>
      <c r="D226" s="1">
        <f>ROW(A265)</f>
        <v>265</v>
      </c>
      <c r="E226" s="1"/>
      <c r="F226" s="1" t="s">
        <v>15</v>
      </c>
      <c r="G226" s="1" t="s">
        <v>155</v>
      </c>
      <c r="H226" s="1"/>
      <c r="I226" s="1"/>
      <c r="J226" s="1"/>
      <c r="K226" s="1"/>
      <c r="L226" s="1"/>
      <c r="M226" s="1"/>
      <c r="N226" s="1" t="s">
        <v>3</v>
      </c>
      <c r="O226" s="1"/>
      <c r="P226" s="1"/>
      <c r="Q226" s="1"/>
      <c r="R226" s="1" t="s">
        <v>3</v>
      </c>
      <c r="S226" s="1" t="s">
        <v>3</v>
      </c>
      <c r="T226" s="1" t="s">
        <v>3</v>
      </c>
      <c r="U226" s="1" t="s">
        <v>3</v>
      </c>
      <c r="V226" s="1"/>
      <c r="W226" s="1"/>
      <c r="X226" s="1">
        <v>0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>
        <v>0</v>
      </c>
      <c r="AM226" s="1"/>
      <c r="AN226" s="1"/>
      <c r="AO226" s="1" t="s">
        <v>3</v>
      </c>
      <c r="AP226" s="1" t="s">
        <v>3</v>
      </c>
      <c r="AQ226" s="1" t="s">
        <v>3</v>
      </c>
      <c r="AR226" s="1"/>
      <c r="AS226" s="1"/>
      <c r="AT226" s="1" t="s">
        <v>3</v>
      </c>
      <c r="AU226" s="1" t="s">
        <v>3</v>
      </c>
      <c r="AV226" s="1" t="s">
        <v>3</v>
      </c>
      <c r="AW226" s="1" t="s">
        <v>3</v>
      </c>
      <c r="AX226" s="1" t="s">
        <v>3</v>
      </c>
      <c r="AY226" s="1" t="s">
        <v>3</v>
      </c>
      <c r="AZ226" s="1" t="s">
        <v>3</v>
      </c>
      <c r="BA226" s="1" t="s">
        <v>3</v>
      </c>
      <c r="BB226" s="1" t="s">
        <v>3</v>
      </c>
      <c r="BC226" s="1" t="s">
        <v>3</v>
      </c>
      <c r="BD226" s="1" t="s">
        <v>3</v>
      </c>
      <c r="BE226" s="1" t="s">
        <v>339</v>
      </c>
      <c r="BF226" s="1">
        <v>0</v>
      </c>
      <c r="BG226" s="1">
        <v>0</v>
      </c>
      <c r="BH226" s="1" t="s">
        <v>3</v>
      </c>
      <c r="BI226" s="1" t="s">
        <v>3</v>
      </c>
      <c r="BJ226" s="1" t="s">
        <v>3</v>
      </c>
      <c r="BK226" s="1" t="s">
        <v>3</v>
      </c>
      <c r="BL226" s="1" t="s">
        <v>3</v>
      </c>
      <c r="BM226" s="1">
        <v>0</v>
      </c>
      <c r="BN226" s="1" t="s">
        <v>3</v>
      </c>
      <c r="BO226" s="1">
        <v>0</v>
      </c>
    </row>
    <row r="228" spans="1:43" ht="12.75">
      <c r="A228" s="2">
        <v>52</v>
      </c>
      <c r="B228" s="2">
        <f aca="true" t="shared" si="107" ref="B228:AQ228">B265</f>
        <v>1</v>
      </c>
      <c r="C228" s="2">
        <f t="shared" si="107"/>
        <v>4</v>
      </c>
      <c r="D228" s="2">
        <f t="shared" si="107"/>
        <v>226</v>
      </c>
      <c r="E228" s="2">
        <f t="shared" si="107"/>
        <v>0</v>
      </c>
      <c r="F228" s="2" t="str">
        <f t="shared" si="107"/>
        <v>Новый раздел</v>
      </c>
      <c r="G228" s="2" t="str">
        <f t="shared" si="107"/>
        <v>Материалы</v>
      </c>
      <c r="H228" s="2">
        <f t="shared" si="107"/>
        <v>0</v>
      </c>
      <c r="I228" s="2">
        <f t="shared" si="107"/>
        <v>0</v>
      </c>
      <c r="J228" s="2">
        <f t="shared" si="107"/>
        <v>0</v>
      </c>
      <c r="K228" s="2">
        <f t="shared" si="107"/>
        <v>0</v>
      </c>
      <c r="L228" s="2">
        <f t="shared" si="107"/>
        <v>0</v>
      </c>
      <c r="M228" s="2">
        <f t="shared" si="107"/>
        <v>0</v>
      </c>
      <c r="N228" s="2">
        <f t="shared" si="107"/>
        <v>0</v>
      </c>
      <c r="O228" s="2">
        <f t="shared" si="107"/>
        <v>476408.86</v>
      </c>
      <c r="P228" s="2">
        <f t="shared" si="107"/>
        <v>476408.86</v>
      </c>
      <c r="Q228" s="2">
        <f t="shared" si="107"/>
        <v>0</v>
      </c>
      <c r="R228" s="2">
        <f t="shared" si="107"/>
        <v>0</v>
      </c>
      <c r="S228" s="2">
        <f t="shared" si="107"/>
        <v>0</v>
      </c>
      <c r="T228" s="2">
        <f t="shared" si="107"/>
        <v>0</v>
      </c>
      <c r="U228" s="2">
        <f t="shared" si="107"/>
        <v>0</v>
      </c>
      <c r="V228" s="2">
        <f t="shared" si="107"/>
        <v>0</v>
      </c>
      <c r="W228" s="2">
        <f t="shared" si="107"/>
        <v>0</v>
      </c>
      <c r="X228" s="2">
        <f t="shared" si="107"/>
        <v>0</v>
      </c>
      <c r="Y228" s="2">
        <f t="shared" si="107"/>
        <v>0</v>
      </c>
      <c r="Z228" s="2">
        <f t="shared" si="107"/>
        <v>0</v>
      </c>
      <c r="AA228" s="2">
        <f t="shared" si="107"/>
        <v>0</v>
      </c>
      <c r="AB228" s="2">
        <f t="shared" si="107"/>
        <v>476408.86</v>
      </c>
      <c r="AC228" s="2">
        <f t="shared" si="107"/>
        <v>476408.86</v>
      </c>
      <c r="AD228" s="2">
        <f t="shared" si="107"/>
        <v>0</v>
      </c>
      <c r="AE228" s="2">
        <f t="shared" si="107"/>
        <v>0</v>
      </c>
      <c r="AF228" s="2">
        <f t="shared" si="107"/>
        <v>0</v>
      </c>
      <c r="AG228" s="2">
        <f t="shared" si="107"/>
        <v>0</v>
      </c>
      <c r="AH228" s="2">
        <f t="shared" si="107"/>
        <v>0</v>
      </c>
      <c r="AI228" s="2">
        <f t="shared" si="107"/>
        <v>0</v>
      </c>
      <c r="AJ228" s="2">
        <f t="shared" si="107"/>
        <v>0</v>
      </c>
      <c r="AK228" s="2">
        <f t="shared" si="107"/>
        <v>0</v>
      </c>
      <c r="AL228" s="2">
        <f t="shared" si="107"/>
        <v>0</v>
      </c>
      <c r="AM228" s="2">
        <f t="shared" si="107"/>
        <v>0</v>
      </c>
      <c r="AN228" s="2">
        <f t="shared" si="107"/>
        <v>0</v>
      </c>
      <c r="AO228" s="2">
        <f t="shared" si="107"/>
        <v>0</v>
      </c>
      <c r="AP228" s="2">
        <f t="shared" si="107"/>
        <v>476408.86</v>
      </c>
      <c r="AQ228" s="2">
        <f t="shared" si="107"/>
        <v>476408.86</v>
      </c>
    </row>
    <row r="230" spans="1:181" ht="12.75">
      <c r="A230">
        <v>17</v>
      </c>
      <c r="B230">
        <v>1</v>
      </c>
      <c r="E230" t="s">
        <v>340</v>
      </c>
      <c r="F230" t="s">
        <v>341</v>
      </c>
      <c r="G230" t="s">
        <v>342</v>
      </c>
      <c r="H230" t="s">
        <v>343</v>
      </c>
      <c r="I230">
        <v>4</v>
      </c>
      <c r="J230">
        <v>0</v>
      </c>
      <c r="O230">
        <f aca="true" t="shared" si="108" ref="O230:O263">ROUND(CP230,2)</f>
        <v>88461</v>
      </c>
      <c r="P230">
        <f aca="true" t="shared" si="109" ref="P230:P263">ROUND(CQ230*I230,2)</f>
        <v>88461</v>
      </c>
      <c r="Q230">
        <f aca="true" t="shared" si="110" ref="Q230:Q263">ROUND(CR230*I230,2)</f>
        <v>0</v>
      </c>
      <c r="R230">
        <f aca="true" t="shared" si="111" ref="R230:R263">ROUND(CS230*I230,2)</f>
        <v>0</v>
      </c>
      <c r="S230">
        <f aca="true" t="shared" si="112" ref="S230:S263">ROUND(CT230*I230,2)</f>
        <v>0</v>
      </c>
      <c r="T230">
        <f aca="true" t="shared" si="113" ref="T230:T263">ROUND(CU230*I230,2)</f>
        <v>0</v>
      </c>
      <c r="U230">
        <f aca="true" t="shared" si="114" ref="U230:U263">CV230*I230</f>
        <v>0</v>
      </c>
      <c r="V230">
        <f aca="true" t="shared" si="115" ref="V230:V263">CW230*I230</f>
        <v>0</v>
      </c>
      <c r="W230">
        <f aca="true" t="shared" si="116" ref="W230:W263">ROUND(CX230*I230,2)</f>
        <v>0</v>
      </c>
      <c r="X230">
        <f aca="true" t="shared" si="117" ref="X230:X263">ROUND(CY230,2)</f>
        <v>0</v>
      </c>
      <c r="Y230">
        <f aca="true" t="shared" si="118" ref="Y230:Y263">ROUND(CZ230,2)</f>
        <v>0</v>
      </c>
      <c r="AA230">
        <v>0</v>
      </c>
      <c r="AB230">
        <f aca="true" t="shared" si="119" ref="AB230:AB263">(AC230+AD230+AF230)</f>
        <v>22115.25</v>
      </c>
      <c r="AC230">
        <f aca="true" t="shared" si="120" ref="AC230:AC263">(ES230)</f>
        <v>22115.25</v>
      </c>
      <c r="AD230">
        <f aca="true" t="shared" si="121" ref="AD230:AD263">(ET230)</f>
        <v>0</v>
      </c>
      <c r="AE230">
        <f aca="true" t="shared" si="122" ref="AE230:AE263">(EU230)</f>
        <v>0</v>
      </c>
      <c r="AF230">
        <f aca="true" t="shared" si="123" ref="AF230:AF263">(EV230)</f>
        <v>0</v>
      </c>
      <c r="AG230">
        <f aca="true" t="shared" si="124" ref="AG230:AG263">(AP230)</f>
        <v>0</v>
      </c>
      <c r="AH230">
        <f aca="true" t="shared" si="125" ref="AH230:AH263">(EW230)</f>
        <v>0</v>
      </c>
      <c r="AI230">
        <f aca="true" t="shared" si="126" ref="AI230:AI263">(EX230)</f>
        <v>0</v>
      </c>
      <c r="AJ230">
        <f aca="true" t="shared" si="127" ref="AJ230:AJ263">(AS230)</f>
        <v>0</v>
      </c>
      <c r="AK230">
        <v>22115.25</v>
      </c>
      <c r="AL230">
        <v>22115.25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1</v>
      </c>
      <c r="BB230">
        <v>1</v>
      </c>
      <c r="BC230">
        <v>1</v>
      </c>
      <c r="BH230">
        <v>3</v>
      </c>
      <c r="BI230">
        <v>3</v>
      </c>
      <c r="BM230">
        <v>600001</v>
      </c>
      <c r="BN230">
        <v>0</v>
      </c>
      <c r="BP230">
        <v>0</v>
      </c>
      <c r="BQ230">
        <v>5</v>
      </c>
      <c r="BR230">
        <v>0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Z230">
        <v>0</v>
      </c>
      <c r="CA230">
        <v>0</v>
      </c>
      <c r="CF230">
        <v>0</v>
      </c>
      <c r="CG230">
        <v>0</v>
      </c>
      <c r="CM230">
        <v>0</v>
      </c>
      <c r="CO230">
        <v>0</v>
      </c>
      <c r="CP230">
        <f aca="true" t="shared" si="128" ref="CP230:CP263">(P230+Q230+S230)</f>
        <v>88461</v>
      </c>
      <c r="CQ230">
        <f aca="true" t="shared" si="129" ref="CQ230:CQ263">(AC230)*BC230</f>
        <v>22115.25</v>
      </c>
      <c r="CR230">
        <f aca="true" t="shared" si="130" ref="CR230:CR263">(AD230)*BB230</f>
        <v>0</v>
      </c>
      <c r="CS230">
        <f aca="true" t="shared" si="131" ref="CS230:CS263">(AE230)*BS230</f>
        <v>0</v>
      </c>
      <c r="CT230">
        <f aca="true" t="shared" si="132" ref="CT230:CT263">(AF230)*BA230</f>
        <v>0</v>
      </c>
      <c r="CU230">
        <f aca="true" t="shared" si="133" ref="CU230:CU263">(AG230)*BT230</f>
        <v>0</v>
      </c>
      <c r="CV230">
        <f aca="true" t="shared" si="134" ref="CV230:CV263">(AH230)*BU230</f>
        <v>0</v>
      </c>
      <c r="CW230">
        <f aca="true" t="shared" si="135" ref="CW230:CW263">(AI230)*BV230</f>
        <v>0</v>
      </c>
      <c r="CX230">
        <f aca="true" t="shared" si="136" ref="CX230:CX263">(AJ230)*BW230</f>
        <v>0</v>
      </c>
      <c r="CY230">
        <f aca="true" t="shared" si="137" ref="CY230:CY263">(0)*BX230</f>
        <v>0</v>
      </c>
      <c r="CZ230">
        <f aca="true" t="shared" si="138" ref="CZ230:CZ263">(0)*AX230</f>
        <v>0</v>
      </c>
      <c r="DN230">
        <v>0</v>
      </c>
      <c r="DO230">
        <v>0</v>
      </c>
      <c r="DP230">
        <v>1</v>
      </c>
      <c r="DQ230">
        <v>1</v>
      </c>
      <c r="DR230">
        <v>1</v>
      </c>
      <c r="DS230">
        <v>1</v>
      </c>
      <c r="DT230">
        <v>1</v>
      </c>
      <c r="DU230">
        <v>1013</v>
      </c>
      <c r="DV230" t="s">
        <v>343</v>
      </c>
      <c r="DW230" t="s">
        <v>343</v>
      </c>
      <c r="DX230">
        <v>1</v>
      </c>
      <c r="EE230">
        <v>23391171</v>
      </c>
      <c r="EF230">
        <v>5</v>
      </c>
      <c r="EG230" t="s">
        <v>344</v>
      </c>
      <c r="EH230">
        <v>0</v>
      </c>
      <c r="EJ230">
        <v>3</v>
      </c>
      <c r="EK230">
        <v>600001</v>
      </c>
      <c r="EL230" t="s">
        <v>345</v>
      </c>
      <c r="EM230" t="s">
        <v>346</v>
      </c>
      <c r="EQ230">
        <v>0</v>
      </c>
      <c r="ER230">
        <v>0</v>
      </c>
      <c r="ES230">
        <v>22115.25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Q230">
        <v>0</v>
      </c>
      <c r="FR230">
        <f aca="true" t="shared" si="139" ref="FR230:FR263">ROUND(IF(AND(AA230=0,BI230=3),P230,0),2)</f>
        <v>88461</v>
      </c>
      <c r="FS230">
        <v>0</v>
      </c>
      <c r="FX230">
        <v>0</v>
      </c>
      <c r="FY230">
        <v>0</v>
      </c>
    </row>
    <row r="231" spans="1:181" ht="12.75">
      <c r="A231">
        <v>17</v>
      </c>
      <c r="B231">
        <v>1</v>
      </c>
      <c r="E231" t="s">
        <v>347</v>
      </c>
      <c r="F231" t="s">
        <v>341</v>
      </c>
      <c r="G231" t="s">
        <v>348</v>
      </c>
      <c r="H231" t="s">
        <v>343</v>
      </c>
      <c r="I231">
        <v>15</v>
      </c>
      <c r="J231">
        <v>0</v>
      </c>
      <c r="O231">
        <f t="shared" si="108"/>
        <v>100652.55</v>
      </c>
      <c r="P231">
        <f t="shared" si="109"/>
        <v>100652.55</v>
      </c>
      <c r="Q231">
        <f t="shared" si="110"/>
        <v>0</v>
      </c>
      <c r="R231">
        <f t="shared" si="111"/>
        <v>0</v>
      </c>
      <c r="S231">
        <f t="shared" si="112"/>
        <v>0</v>
      </c>
      <c r="T231">
        <f t="shared" si="113"/>
        <v>0</v>
      </c>
      <c r="U231">
        <f t="shared" si="114"/>
        <v>0</v>
      </c>
      <c r="V231">
        <f t="shared" si="115"/>
        <v>0</v>
      </c>
      <c r="W231">
        <f t="shared" si="116"/>
        <v>0</v>
      </c>
      <c r="X231">
        <f t="shared" si="117"/>
        <v>0</v>
      </c>
      <c r="Y231">
        <f t="shared" si="118"/>
        <v>0</v>
      </c>
      <c r="AA231">
        <v>0</v>
      </c>
      <c r="AB231">
        <f t="shared" si="119"/>
        <v>6710.17</v>
      </c>
      <c r="AC231">
        <f t="shared" si="120"/>
        <v>6710.17</v>
      </c>
      <c r="AD231">
        <f t="shared" si="121"/>
        <v>0</v>
      </c>
      <c r="AE231">
        <f t="shared" si="122"/>
        <v>0</v>
      </c>
      <c r="AF231">
        <f t="shared" si="123"/>
        <v>0</v>
      </c>
      <c r="AG231">
        <f t="shared" si="124"/>
        <v>0</v>
      </c>
      <c r="AH231">
        <f t="shared" si="125"/>
        <v>0</v>
      </c>
      <c r="AI231">
        <f t="shared" si="126"/>
        <v>0</v>
      </c>
      <c r="AJ231">
        <f t="shared" si="127"/>
        <v>0</v>
      </c>
      <c r="AK231">
        <v>6710.17</v>
      </c>
      <c r="AL231">
        <v>6710.17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V231">
        <v>1</v>
      </c>
      <c r="AW231">
        <v>1</v>
      </c>
      <c r="AX231">
        <v>1</v>
      </c>
      <c r="AY231">
        <v>1</v>
      </c>
      <c r="AZ231">
        <v>1</v>
      </c>
      <c r="BA231">
        <v>1</v>
      </c>
      <c r="BB231">
        <v>1</v>
      </c>
      <c r="BC231">
        <v>1</v>
      </c>
      <c r="BH231">
        <v>3</v>
      </c>
      <c r="BI231">
        <v>3</v>
      </c>
      <c r="BM231">
        <v>600001</v>
      </c>
      <c r="BN231">
        <v>0</v>
      </c>
      <c r="BP231">
        <v>0</v>
      </c>
      <c r="BQ231">
        <v>5</v>
      </c>
      <c r="BR231">
        <v>0</v>
      </c>
      <c r="BS231">
        <v>1</v>
      </c>
      <c r="BT231">
        <v>1</v>
      </c>
      <c r="BU231">
        <v>1</v>
      </c>
      <c r="BV231">
        <v>1</v>
      </c>
      <c r="BW231">
        <v>1</v>
      </c>
      <c r="BX231">
        <v>1</v>
      </c>
      <c r="BZ231">
        <v>0</v>
      </c>
      <c r="CA231">
        <v>0</v>
      </c>
      <c r="CF231">
        <v>0</v>
      </c>
      <c r="CG231">
        <v>0</v>
      </c>
      <c r="CM231">
        <v>0</v>
      </c>
      <c r="CO231">
        <v>0</v>
      </c>
      <c r="CP231">
        <f t="shared" si="128"/>
        <v>100652.55</v>
      </c>
      <c r="CQ231">
        <f t="shared" si="129"/>
        <v>6710.17</v>
      </c>
      <c r="CR231">
        <f t="shared" si="130"/>
        <v>0</v>
      </c>
      <c r="CS231">
        <f t="shared" si="131"/>
        <v>0</v>
      </c>
      <c r="CT231">
        <f t="shared" si="132"/>
        <v>0</v>
      </c>
      <c r="CU231">
        <f t="shared" si="133"/>
        <v>0</v>
      </c>
      <c r="CV231">
        <f t="shared" si="134"/>
        <v>0</v>
      </c>
      <c r="CW231">
        <f t="shared" si="135"/>
        <v>0</v>
      </c>
      <c r="CX231">
        <f t="shared" si="136"/>
        <v>0</v>
      </c>
      <c r="CY231">
        <f t="shared" si="137"/>
        <v>0</v>
      </c>
      <c r="CZ231">
        <f t="shared" si="138"/>
        <v>0</v>
      </c>
      <c r="DN231">
        <v>0</v>
      </c>
      <c r="DO231">
        <v>0</v>
      </c>
      <c r="DP231">
        <v>1</v>
      </c>
      <c r="DQ231">
        <v>1</v>
      </c>
      <c r="DR231">
        <v>1</v>
      </c>
      <c r="DS231">
        <v>1</v>
      </c>
      <c r="DT231">
        <v>1</v>
      </c>
      <c r="DU231">
        <v>1013</v>
      </c>
      <c r="DV231" t="s">
        <v>343</v>
      </c>
      <c r="DW231" t="s">
        <v>343</v>
      </c>
      <c r="DX231">
        <v>1</v>
      </c>
      <c r="EE231">
        <v>23391171</v>
      </c>
      <c r="EF231">
        <v>5</v>
      </c>
      <c r="EG231" t="s">
        <v>344</v>
      </c>
      <c r="EH231">
        <v>0</v>
      </c>
      <c r="EJ231">
        <v>3</v>
      </c>
      <c r="EK231">
        <v>600001</v>
      </c>
      <c r="EL231" t="s">
        <v>345</v>
      </c>
      <c r="EM231" t="s">
        <v>346</v>
      </c>
      <c r="EQ231">
        <v>0</v>
      </c>
      <c r="ER231">
        <v>0</v>
      </c>
      <c r="ES231">
        <v>6710.17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Q231">
        <v>0</v>
      </c>
      <c r="FR231">
        <f t="shared" si="139"/>
        <v>100652.55</v>
      </c>
      <c r="FS231">
        <v>0</v>
      </c>
      <c r="FX231">
        <v>0</v>
      </c>
      <c r="FY231">
        <v>0</v>
      </c>
    </row>
    <row r="232" spans="1:181" ht="12.75">
      <c r="A232">
        <v>17</v>
      </c>
      <c r="B232">
        <v>1</v>
      </c>
      <c r="E232" t="s">
        <v>349</v>
      </c>
      <c r="F232" t="s">
        <v>341</v>
      </c>
      <c r="G232" t="s">
        <v>350</v>
      </c>
      <c r="H232" t="s">
        <v>343</v>
      </c>
      <c r="I232">
        <v>1</v>
      </c>
      <c r="J232">
        <v>0</v>
      </c>
      <c r="O232">
        <f t="shared" si="108"/>
        <v>2820.34</v>
      </c>
      <c r="P232">
        <f t="shared" si="109"/>
        <v>2820.34</v>
      </c>
      <c r="Q232">
        <f t="shared" si="110"/>
        <v>0</v>
      </c>
      <c r="R232">
        <f t="shared" si="111"/>
        <v>0</v>
      </c>
      <c r="S232">
        <f t="shared" si="112"/>
        <v>0</v>
      </c>
      <c r="T232">
        <f t="shared" si="113"/>
        <v>0</v>
      </c>
      <c r="U232">
        <f t="shared" si="114"/>
        <v>0</v>
      </c>
      <c r="V232">
        <f t="shared" si="115"/>
        <v>0</v>
      </c>
      <c r="W232">
        <f t="shared" si="116"/>
        <v>0</v>
      </c>
      <c r="X232">
        <f t="shared" si="117"/>
        <v>0</v>
      </c>
      <c r="Y232">
        <f t="shared" si="118"/>
        <v>0</v>
      </c>
      <c r="AA232">
        <v>0</v>
      </c>
      <c r="AB232">
        <f t="shared" si="119"/>
        <v>2820.34</v>
      </c>
      <c r="AC232">
        <f t="shared" si="120"/>
        <v>2820.34</v>
      </c>
      <c r="AD232">
        <f t="shared" si="121"/>
        <v>0</v>
      </c>
      <c r="AE232">
        <f t="shared" si="122"/>
        <v>0</v>
      </c>
      <c r="AF232">
        <f t="shared" si="123"/>
        <v>0</v>
      </c>
      <c r="AG232">
        <f t="shared" si="124"/>
        <v>0</v>
      </c>
      <c r="AH232">
        <f t="shared" si="125"/>
        <v>0</v>
      </c>
      <c r="AI232">
        <f t="shared" si="126"/>
        <v>0</v>
      </c>
      <c r="AJ232">
        <f t="shared" si="127"/>
        <v>0</v>
      </c>
      <c r="AK232">
        <v>2820.34</v>
      </c>
      <c r="AL232">
        <v>2820.34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V232">
        <v>1</v>
      </c>
      <c r="AW232">
        <v>1</v>
      </c>
      <c r="AX232">
        <v>1</v>
      </c>
      <c r="AY232">
        <v>1</v>
      </c>
      <c r="AZ232">
        <v>1</v>
      </c>
      <c r="BA232">
        <v>1</v>
      </c>
      <c r="BB232">
        <v>1</v>
      </c>
      <c r="BC232">
        <v>1</v>
      </c>
      <c r="BH232">
        <v>3</v>
      </c>
      <c r="BI232">
        <v>3</v>
      </c>
      <c r="BM232">
        <v>600001</v>
      </c>
      <c r="BN232">
        <v>0</v>
      </c>
      <c r="BP232">
        <v>0</v>
      </c>
      <c r="BQ232">
        <v>5</v>
      </c>
      <c r="BR232">
        <v>0</v>
      </c>
      <c r="BS232">
        <v>1</v>
      </c>
      <c r="BT232">
        <v>1</v>
      </c>
      <c r="BU232">
        <v>1</v>
      </c>
      <c r="BV232">
        <v>1</v>
      </c>
      <c r="BW232">
        <v>1</v>
      </c>
      <c r="BX232">
        <v>1</v>
      </c>
      <c r="BZ232">
        <v>0</v>
      </c>
      <c r="CA232">
        <v>0</v>
      </c>
      <c r="CF232">
        <v>0</v>
      </c>
      <c r="CG232">
        <v>0</v>
      </c>
      <c r="CM232">
        <v>0</v>
      </c>
      <c r="CO232">
        <v>0</v>
      </c>
      <c r="CP232">
        <f t="shared" si="128"/>
        <v>2820.34</v>
      </c>
      <c r="CQ232">
        <f t="shared" si="129"/>
        <v>2820.34</v>
      </c>
      <c r="CR232">
        <f t="shared" si="130"/>
        <v>0</v>
      </c>
      <c r="CS232">
        <f t="shared" si="131"/>
        <v>0</v>
      </c>
      <c r="CT232">
        <f t="shared" si="132"/>
        <v>0</v>
      </c>
      <c r="CU232">
        <f t="shared" si="133"/>
        <v>0</v>
      </c>
      <c r="CV232">
        <f t="shared" si="134"/>
        <v>0</v>
      </c>
      <c r="CW232">
        <f t="shared" si="135"/>
        <v>0</v>
      </c>
      <c r="CX232">
        <f t="shared" si="136"/>
        <v>0</v>
      </c>
      <c r="CY232">
        <f t="shared" si="137"/>
        <v>0</v>
      </c>
      <c r="CZ232">
        <f t="shared" si="138"/>
        <v>0</v>
      </c>
      <c r="DN232">
        <v>0</v>
      </c>
      <c r="DO232">
        <v>0</v>
      </c>
      <c r="DP232">
        <v>1</v>
      </c>
      <c r="DQ232">
        <v>1</v>
      </c>
      <c r="DR232">
        <v>1</v>
      </c>
      <c r="DS232">
        <v>1</v>
      </c>
      <c r="DT232">
        <v>1</v>
      </c>
      <c r="DU232">
        <v>1013</v>
      </c>
      <c r="DV232" t="s">
        <v>343</v>
      </c>
      <c r="DW232" t="s">
        <v>343</v>
      </c>
      <c r="DX232">
        <v>1</v>
      </c>
      <c r="EE232">
        <v>23391171</v>
      </c>
      <c r="EF232">
        <v>5</v>
      </c>
      <c r="EG232" t="s">
        <v>344</v>
      </c>
      <c r="EH232">
        <v>0</v>
      </c>
      <c r="EJ232">
        <v>3</v>
      </c>
      <c r="EK232">
        <v>600001</v>
      </c>
      <c r="EL232" t="s">
        <v>345</v>
      </c>
      <c r="EM232" t="s">
        <v>346</v>
      </c>
      <c r="EQ232">
        <v>0</v>
      </c>
      <c r="ER232">
        <v>0</v>
      </c>
      <c r="ES232">
        <v>2820.34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Q232">
        <v>0</v>
      </c>
      <c r="FR232">
        <f t="shared" si="139"/>
        <v>2820.34</v>
      </c>
      <c r="FS232">
        <v>0</v>
      </c>
      <c r="FX232">
        <v>0</v>
      </c>
      <c r="FY232">
        <v>0</v>
      </c>
    </row>
    <row r="233" spans="1:181" ht="12.75">
      <c r="A233">
        <v>17</v>
      </c>
      <c r="B233">
        <v>1</v>
      </c>
      <c r="E233" t="s">
        <v>351</v>
      </c>
      <c r="F233" t="s">
        <v>341</v>
      </c>
      <c r="G233" t="s">
        <v>352</v>
      </c>
      <c r="H233" t="s">
        <v>343</v>
      </c>
      <c r="I233">
        <v>1</v>
      </c>
      <c r="J233">
        <v>0</v>
      </c>
      <c r="O233">
        <f t="shared" si="108"/>
        <v>2560</v>
      </c>
      <c r="P233">
        <f t="shared" si="109"/>
        <v>2560</v>
      </c>
      <c r="Q233">
        <f t="shared" si="110"/>
        <v>0</v>
      </c>
      <c r="R233">
        <f t="shared" si="111"/>
        <v>0</v>
      </c>
      <c r="S233">
        <f t="shared" si="112"/>
        <v>0</v>
      </c>
      <c r="T233">
        <f t="shared" si="113"/>
        <v>0</v>
      </c>
      <c r="U233">
        <f t="shared" si="114"/>
        <v>0</v>
      </c>
      <c r="V233">
        <f t="shared" si="115"/>
        <v>0</v>
      </c>
      <c r="W233">
        <f t="shared" si="116"/>
        <v>0</v>
      </c>
      <c r="X233">
        <f t="shared" si="117"/>
        <v>0</v>
      </c>
      <c r="Y233">
        <f t="shared" si="118"/>
        <v>0</v>
      </c>
      <c r="AA233">
        <v>0</v>
      </c>
      <c r="AB233">
        <f t="shared" si="119"/>
        <v>2560</v>
      </c>
      <c r="AC233">
        <f t="shared" si="120"/>
        <v>2560</v>
      </c>
      <c r="AD233">
        <f t="shared" si="121"/>
        <v>0</v>
      </c>
      <c r="AE233">
        <f t="shared" si="122"/>
        <v>0</v>
      </c>
      <c r="AF233">
        <f t="shared" si="123"/>
        <v>0</v>
      </c>
      <c r="AG233">
        <f t="shared" si="124"/>
        <v>0</v>
      </c>
      <c r="AH233">
        <f t="shared" si="125"/>
        <v>0</v>
      </c>
      <c r="AI233">
        <f t="shared" si="126"/>
        <v>0</v>
      </c>
      <c r="AJ233">
        <f t="shared" si="127"/>
        <v>0</v>
      </c>
      <c r="AK233">
        <v>2560</v>
      </c>
      <c r="AL233">
        <v>2560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V233">
        <v>1</v>
      </c>
      <c r="AW233">
        <v>1</v>
      </c>
      <c r="AX233">
        <v>1</v>
      </c>
      <c r="AY233">
        <v>1</v>
      </c>
      <c r="AZ233">
        <v>1</v>
      </c>
      <c r="BA233">
        <v>1</v>
      </c>
      <c r="BB233">
        <v>1</v>
      </c>
      <c r="BC233">
        <v>1</v>
      </c>
      <c r="BH233">
        <v>3</v>
      </c>
      <c r="BI233">
        <v>3</v>
      </c>
      <c r="BM233">
        <v>600001</v>
      </c>
      <c r="BN233">
        <v>0</v>
      </c>
      <c r="BP233">
        <v>0</v>
      </c>
      <c r="BQ233">
        <v>5</v>
      </c>
      <c r="BR233">
        <v>0</v>
      </c>
      <c r="BS233">
        <v>1</v>
      </c>
      <c r="BT233">
        <v>1</v>
      </c>
      <c r="BU233">
        <v>1</v>
      </c>
      <c r="BV233">
        <v>1</v>
      </c>
      <c r="BW233">
        <v>1</v>
      </c>
      <c r="BX233">
        <v>1</v>
      </c>
      <c r="BZ233">
        <v>0</v>
      </c>
      <c r="CA233">
        <v>0</v>
      </c>
      <c r="CF233">
        <v>0</v>
      </c>
      <c r="CG233">
        <v>0</v>
      </c>
      <c r="CM233">
        <v>0</v>
      </c>
      <c r="CO233">
        <v>0</v>
      </c>
      <c r="CP233">
        <f t="shared" si="128"/>
        <v>2560</v>
      </c>
      <c r="CQ233">
        <f t="shared" si="129"/>
        <v>2560</v>
      </c>
      <c r="CR233">
        <f t="shared" si="130"/>
        <v>0</v>
      </c>
      <c r="CS233">
        <f t="shared" si="131"/>
        <v>0</v>
      </c>
      <c r="CT233">
        <f t="shared" si="132"/>
        <v>0</v>
      </c>
      <c r="CU233">
        <f t="shared" si="133"/>
        <v>0</v>
      </c>
      <c r="CV233">
        <f t="shared" si="134"/>
        <v>0</v>
      </c>
      <c r="CW233">
        <f t="shared" si="135"/>
        <v>0</v>
      </c>
      <c r="CX233">
        <f t="shared" si="136"/>
        <v>0</v>
      </c>
      <c r="CY233">
        <f t="shared" si="137"/>
        <v>0</v>
      </c>
      <c r="CZ233">
        <f t="shared" si="138"/>
        <v>0</v>
      </c>
      <c r="DN233">
        <v>0</v>
      </c>
      <c r="DO233">
        <v>0</v>
      </c>
      <c r="DP233">
        <v>1</v>
      </c>
      <c r="DQ233">
        <v>1</v>
      </c>
      <c r="DR233">
        <v>1</v>
      </c>
      <c r="DS233">
        <v>1</v>
      </c>
      <c r="DT233">
        <v>1</v>
      </c>
      <c r="DU233">
        <v>1013</v>
      </c>
      <c r="DV233" t="s">
        <v>343</v>
      </c>
      <c r="DW233" t="s">
        <v>343</v>
      </c>
      <c r="DX233">
        <v>1</v>
      </c>
      <c r="EE233">
        <v>23391171</v>
      </c>
      <c r="EF233">
        <v>5</v>
      </c>
      <c r="EG233" t="s">
        <v>344</v>
      </c>
      <c r="EH233">
        <v>0</v>
      </c>
      <c r="EJ233">
        <v>3</v>
      </c>
      <c r="EK233">
        <v>600001</v>
      </c>
      <c r="EL233" t="s">
        <v>345</v>
      </c>
      <c r="EM233" t="s">
        <v>346</v>
      </c>
      <c r="EQ233">
        <v>0</v>
      </c>
      <c r="ER233">
        <v>0</v>
      </c>
      <c r="ES233">
        <v>2560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Q233">
        <v>0</v>
      </c>
      <c r="FR233">
        <f t="shared" si="139"/>
        <v>2560</v>
      </c>
      <c r="FS233">
        <v>0</v>
      </c>
      <c r="FX233">
        <v>0</v>
      </c>
      <c r="FY233">
        <v>0</v>
      </c>
    </row>
    <row r="234" spans="1:181" ht="12.75">
      <c r="A234">
        <v>17</v>
      </c>
      <c r="B234">
        <v>1</v>
      </c>
      <c r="E234" t="s">
        <v>353</v>
      </c>
      <c r="F234" t="s">
        <v>341</v>
      </c>
      <c r="G234" t="s">
        <v>354</v>
      </c>
      <c r="H234" t="s">
        <v>343</v>
      </c>
      <c r="I234">
        <v>5</v>
      </c>
      <c r="J234">
        <v>0</v>
      </c>
      <c r="O234">
        <f t="shared" si="108"/>
        <v>1839.5</v>
      </c>
      <c r="P234">
        <f t="shared" si="109"/>
        <v>1839.5</v>
      </c>
      <c r="Q234">
        <f t="shared" si="110"/>
        <v>0</v>
      </c>
      <c r="R234">
        <f t="shared" si="111"/>
        <v>0</v>
      </c>
      <c r="S234">
        <f t="shared" si="112"/>
        <v>0</v>
      </c>
      <c r="T234">
        <f t="shared" si="113"/>
        <v>0</v>
      </c>
      <c r="U234">
        <f t="shared" si="114"/>
        <v>0</v>
      </c>
      <c r="V234">
        <f t="shared" si="115"/>
        <v>0</v>
      </c>
      <c r="W234">
        <f t="shared" si="116"/>
        <v>0</v>
      </c>
      <c r="X234">
        <f t="shared" si="117"/>
        <v>0</v>
      </c>
      <c r="Y234">
        <f t="shared" si="118"/>
        <v>0</v>
      </c>
      <c r="AA234">
        <v>0</v>
      </c>
      <c r="AB234">
        <f t="shared" si="119"/>
        <v>367.9</v>
      </c>
      <c r="AC234">
        <f t="shared" si="120"/>
        <v>367.9</v>
      </c>
      <c r="AD234">
        <f t="shared" si="121"/>
        <v>0</v>
      </c>
      <c r="AE234">
        <f t="shared" si="122"/>
        <v>0</v>
      </c>
      <c r="AF234">
        <f t="shared" si="123"/>
        <v>0</v>
      </c>
      <c r="AG234">
        <f t="shared" si="124"/>
        <v>0</v>
      </c>
      <c r="AH234">
        <f t="shared" si="125"/>
        <v>0</v>
      </c>
      <c r="AI234">
        <f t="shared" si="126"/>
        <v>0</v>
      </c>
      <c r="AJ234">
        <f t="shared" si="127"/>
        <v>0</v>
      </c>
      <c r="AK234">
        <v>367.9</v>
      </c>
      <c r="AL234">
        <v>367.9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V234">
        <v>1</v>
      </c>
      <c r="AW234">
        <v>1</v>
      </c>
      <c r="AX234">
        <v>1</v>
      </c>
      <c r="AY234">
        <v>1</v>
      </c>
      <c r="AZ234">
        <v>1</v>
      </c>
      <c r="BA234">
        <v>1</v>
      </c>
      <c r="BB234">
        <v>1</v>
      </c>
      <c r="BC234">
        <v>1</v>
      </c>
      <c r="BH234">
        <v>3</v>
      </c>
      <c r="BI234">
        <v>3</v>
      </c>
      <c r="BM234">
        <v>600001</v>
      </c>
      <c r="BN234">
        <v>0</v>
      </c>
      <c r="BP234">
        <v>0</v>
      </c>
      <c r="BQ234">
        <v>5</v>
      </c>
      <c r="BR234">
        <v>0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Z234">
        <v>0</v>
      </c>
      <c r="CA234">
        <v>0</v>
      </c>
      <c r="CF234">
        <v>0</v>
      </c>
      <c r="CG234">
        <v>0</v>
      </c>
      <c r="CM234">
        <v>0</v>
      </c>
      <c r="CO234">
        <v>0</v>
      </c>
      <c r="CP234">
        <f t="shared" si="128"/>
        <v>1839.5</v>
      </c>
      <c r="CQ234">
        <f t="shared" si="129"/>
        <v>367.9</v>
      </c>
      <c r="CR234">
        <f t="shared" si="130"/>
        <v>0</v>
      </c>
      <c r="CS234">
        <f t="shared" si="131"/>
        <v>0</v>
      </c>
      <c r="CT234">
        <f t="shared" si="132"/>
        <v>0</v>
      </c>
      <c r="CU234">
        <f t="shared" si="133"/>
        <v>0</v>
      </c>
      <c r="CV234">
        <f t="shared" si="134"/>
        <v>0</v>
      </c>
      <c r="CW234">
        <f t="shared" si="135"/>
        <v>0</v>
      </c>
      <c r="CX234">
        <f t="shared" si="136"/>
        <v>0</v>
      </c>
      <c r="CY234">
        <f t="shared" si="137"/>
        <v>0</v>
      </c>
      <c r="CZ234">
        <f t="shared" si="138"/>
        <v>0</v>
      </c>
      <c r="DN234">
        <v>0</v>
      </c>
      <c r="DO234">
        <v>0</v>
      </c>
      <c r="DP234">
        <v>1</v>
      </c>
      <c r="DQ234">
        <v>1</v>
      </c>
      <c r="DR234">
        <v>1</v>
      </c>
      <c r="DS234">
        <v>1</v>
      </c>
      <c r="DT234">
        <v>1</v>
      </c>
      <c r="DU234">
        <v>1013</v>
      </c>
      <c r="DV234" t="s">
        <v>343</v>
      </c>
      <c r="DW234" t="s">
        <v>343</v>
      </c>
      <c r="DX234">
        <v>1</v>
      </c>
      <c r="EE234">
        <v>23391171</v>
      </c>
      <c r="EF234">
        <v>5</v>
      </c>
      <c r="EG234" t="s">
        <v>344</v>
      </c>
      <c r="EH234">
        <v>0</v>
      </c>
      <c r="EJ234">
        <v>3</v>
      </c>
      <c r="EK234">
        <v>600001</v>
      </c>
      <c r="EL234" t="s">
        <v>345</v>
      </c>
      <c r="EM234" t="s">
        <v>346</v>
      </c>
      <c r="EQ234">
        <v>0</v>
      </c>
      <c r="ER234">
        <v>0</v>
      </c>
      <c r="ES234">
        <v>367.9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Q234">
        <v>0</v>
      </c>
      <c r="FR234">
        <f t="shared" si="139"/>
        <v>1839.5</v>
      </c>
      <c r="FS234">
        <v>0</v>
      </c>
      <c r="FX234">
        <v>0</v>
      </c>
      <c r="FY234">
        <v>0</v>
      </c>
    </row>
    <row r="235" spans="1:181" ht="12.75">
      <c r="A235">
        <v>17</v>
      </c>
      <c r="B235">
        <v>1</v>
      </c>
      <c r="E235" t="s">
        <v>355</v>
      </c>
      <c r="F235" t="s">
        <v>341</v>
      </c>
      <c r="G235" t="s">
        <v>356</v>
      </c>
      <c r="H235" t="s">
        <v>343</v>
      </c>
      <c r="I235">
        <v>2</v>
      </c>
      <c r="J235">
        <v>0</v>
      </c>
      <c r="O235">
        <f t="shared" si="108"/>
        <v>3851.7</v>
      </c>
      <c r="P235">
        <f t="shared" si="109"/>
        <v>3851.7</v>
      </c>
      <c r="Q235">
        <f t="shared" si="110"/>
        <v>0</v>
      </c>
      <c r="R235">
        <f t="shared" si="111"/>
        <v>0</v>
      </c>
      <c r="S235">
        <f t="shared" si="112"/>
        <v>0</v>
      </c>
      <c r="T235">
        <f t="shared" si="113"/>
        <v>0</v>
      </c>
      <c r="U235">
        <f t="shared" si="114"/>
        <v>0</v>
      </c>
      <c r="V235">
        <f t="shared" si="115"/>
        <v>0</v>
      </c>
      <c r="W235">
        <f t="shared" si="116"/>
        <v>0</v>
      </c>
      <c r="X235">
        <f t="shared" si="117"/>
        <v>0</v>
      </c>
      <c r="Y235">
        <f t="shared" si="118"/>
        <v>0</v>
      </c>
      <c r="AA235">
        <v>0</v>
      </c>
      <c r="AB235">
        <f t="shared" si="119"/>
        <v>1925.85</v>
      </c>
      <c r="AC235">
        <f t="shared" si="120"/>
        <v>1925.85</v>
      </c>
      <c r="AD235">
        <f t="shared" si="121"/>
        <v>0</v>
      </c>
      <c r="AE235">
        <f t="shared" si="122"/>
        <v>0</v>
      </c>
      <c r="AF235">
        <f t="shared" si="123"/>
        <v>0</v>
      </c>
      <c r="AG235">
        <f t="shared" si="124"/>
        <v>0</v>
      </c>
      <c r="AH235">
        <f t="shared" si="125"/>
        <v>0</v>
      </c>
      <c r="AI235">
        <f t="shared" si="126"/>
        <v>0</v>
      </c>
      <c r="AJ235">
        <f t="shared" si="127"/>
        <v>0</v>
      </c>
      <c r="AK235">
        <v>1925.85</v>
      </c>
      <c r="AL235">
        <v>1925.85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V235">
        <v>1</v>
      </c>
      <c r="AW235">
        <v>1</v>
      </c>
      <c r="AX235">
        <v>1</v>
      </c>
      <c r="AY235">
        <v>1</v>
      </c>
      <c r="AZ235">
        <v>1</v>
      </c>
      <c r="BA235">
        <v>1</v>
      </c>
      <c r="BB235">
        <v>1</v>
      </c>
      <c r="BC235">
        <v>1</v>
      </c>
      <c r="BH235">
        <v>3</v>
      </c>
      <c r="BI235">
        <v>3</v>
      </c>
      <c r="BM235">
        <v>600001</v>
      </c>
      <c r="BN235">
        <v>0</v>
      </c>
      <c r="BP235">
        <v>0</v>
      </c>
      <c r="BQ235">
        <v>5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Z235">
        <v>0</v>
      </c>
      <c r="CA235">
        <v>0</v>
      </c>
      <c r="CF235">
        <v>0</v>
      </c>
      <c r="CG235">
        <v>0</v>
      </c>
      <c r="CM235">
        <v>0</v>
      </c>
      <c r="CO235">
        <v>0</v>
      </c>
      <c r="CP235">
        <f t="shared" si="128"/>
        <v>3851.7</v>
      </c>
      <c r="CQ235">
        <f t="shared" si="129"/>
        <v>1925.85</v>
      </c>
      <c r="CR235">
        <f t="shared" si="130"/>
        <v>0</v>
      </c>
      <c r="CS235">
        <f t="shared" si="131"/>
        <v>0</v>
      </c>
      <c r="CT235">
        <f t="shared" si="132"/>
        <v>0</v>
      </c>
      <c r="CU235">
        <f t="shared" si="133"/>
        <v>0</v>
      </c>
      <c r="CV235">
        <f t="shared" si="134"/>
        <v>0</v>
      </c>
      <c r="CW235">
        <f t="shared" si="135"/>
        <v>0</v>
      </c>
      <c r="CX235">
        <f t="shared" si="136"/>
        <v>0</v>
      </c>
      <c r="CY235">
        <f t="shared" si="137"/>
        <v>0</v>
      </c>
      <c r="CZ235">
        <f t="shared" si="138"/>
        <v>0</v>
      </c>
      <c r="DN235">
        <v>0</v>
      </c>
      <c r="DO235">
        <v>0</v>
      </c>
      <c r="DP235">
        <v>1</v>
      </c>
      <c r="DQ235">
        <v>1</v>
      </c>
      <c r="DR235">
        <v>1</v>
      </c>
      <c r="DS235">
        <v>1</v>
      </c>
      <c r="DT235">
        <v>1</v>
      </c>
      <c r="DU235">
        <v>1013</v>
      </c>
      <c r="DV235" t="s">
        <v>343</v>
      </c>
      <c r="DW235" t="s">
        <v>343</v>
      </c>
      <c r="DX235">
        <v>1</v>
      </c>
      <c r="EE235">
        <v>23391171</v>
      </c>
      <c r="EF235">
        <v>5</v>
      </c>
      <c r="EG235" t="s">
        <v>344</v>
      </c>
      <c r="EH235">
        <v>0</v>
      </c>
      <c r="EJ235">
        <v>3</v>
      </c>
      <c r="EK235">
        <v>600001</v>
      </c>
      <c r="EL235" t="s">
        <v>345</v>
      </c>
      <c r="EM235" t="s">
        <v>346</v>
      </c>
      <c r="EQ235">
        <v>0</v>
      </c>
      <c r="ER235">
        <v>0</v>
      </c>
      <c r="ES235">
        <v>1925.85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Q235">
        <v>0</v>
      </c>
      <c r="FR235">
        <f t="shared" si="139"/>
        <v>3851.7</v>
      </c>
      <c r="FS235">
        <v>0</v>
      </c>
      <c r="FX235">
        <v>0</v>
      </c>
      <c r="FY235">
        <v>0</v>
      </c>
    </row>
    <row r="236" spans="1:181" ht="12.75">
      <c r="A236">
        <v>17</v>
      </c>
      <c r="B236">
        <v>1</v>
      </c>
      <c r="E236" t="s">
        <v>357</v>
      </c>
      <c r="F236" t="s">
        <v>341</v>
      </c>
      <c r="G236" t="s">
        <v>358</v>
      </c>
      <c r="H236" t="s">
        <v>343</v>
      </c>
      <c r="I236">
        <v>3</v>
      </c>
      <c r="J236">
        <v>0</v>
      </c>
      <c r="O236">
        <f t="shared" si="108"/>
        <v>216.3</v>
      </c>
      <c r="P236">
        <f t="shared" si="109"/>
        <v>216.3</v>
      </c>
      <c r="Q236">
        <f t="shared" si="110"/>
        <v>0</v>
      </c>
      <c r="R236">
        <f t="shared" si="111"/>
        <v>0</v>
      </c>
      <c r="S236">
        <f t="shared" si="112"/>
        <v>0</v>
      </c>
      <c r="T236">
        <f t="shared" si="113"/>
        <v>0</v>
      </c>
      <c r="U236">
        <f t="shared" si="114"/>
        <v>0</v>
      </c>
      <c r="V236">
        <f t="shared" si="115"/>
        <v>0</v>
      </c>
      <c r="W236">
        <f t="shared" si="116"/>
        <v>0</v>
      </c>
      <c r="X236">
        <f t="shared" si="117"/>
        <v>0</v>
      </c>
      <c r="Y236">
        <f t="shared" si="118"/>
        <v>0</v>
      </c>
      <c r="AA236">
        <v>0</v>
      </c>
      <c r="AB236">
        <f t="shared" si="119"/>
        <v>72.1</v>
      </c>
      <c r="AC236">
        <f t="shared" si="120"/>
        <v>72.1</v>
      </c>
      <c r="AD236">
        <f t="shared" si="121"/>
        <v>0</v>
      </c>
      <c r="AE236">
        <f t="shared" si="122"/>
        <v>0</v>
      </c>
      <c r="AF236">
        <f t="shared" si="123"/>
        <v>0</v>
      </c>
      <c r="AG236">
        <f t="shared" si="124"/>
        <v>0</v>
      </c>
      <c r="AH236">
        <f t="shared" si="125"/>
        <v>0</v>
      </c>
      <c r="AI236">
        <f t="shared" si="126"/>
        <v>0</v>
      </c>
      <c r="AJ236">
        <f t="shared" si="127"/>
        <v>0</v>
      </c>
      <c r="AK236">
        <v>72.1</v>
      </c>
      <c r="AL236">
        <v>72.1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V236">
        <v>1</v>
      </c>
      <c r="AW236">
        <v>1</v>
      </c>
      <c r="AX236">
        <v>1</v>
      </c>
      <c r="AY236">
        <v>1</v>
      </c>
      <c r="AZ236">
        <v>1</v>
      </c>
      <c r="BA236">
        <v>1</v>
      </c>
      <c r="BB236">
        <v>1</v>
      </c>
      <c r="BC236">
        <v>1</v>
      </c>
      <c r="BH236">
        <v>3</v>
      </c>
      <c r="BI236">
        <v>3</v>
      </c>
      <c r="BM236">
        <v>600001</v>
      </c>
      <c r="BN236">
        <v>0</v>
      </c>
      <c r="BP236">
        <v>0</v>
      </c>
      <c r="BQ236">
        <v>5</v>
      </c>
      <c r="BR236">
        <v>0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Z236">
        <v>0</v>
      </c>
      <c r="CA236">
        <v>0</v>
      </c>
      <c r="CF236">
        <v>0</v>
      </c>
      <c r="CG236">
        <v>0</v>
      </c>
      <c r="CM236">
        <v>0</v>
      </c>
      <c r="CO236">
        <v>0</v>
      </c>
      <c r="CP236">
        <f t="shared" si="128"/>
        <v>216.3</v>
      </c>
      <c r="CQ236">
        <f t="shared" si="129"/>
        <v>72.1</v>
      </c>
      <c r="CR236">
        <f t="shared" si="130"/>
        <v>0</v>
      </c>
      <c r="CS236">
        <f t="shared" si="131"/>
        <v>0</v>
      </c>
      <c r="CT236">
        <f t="shared" si="132"/>
        <v>0</v>
      </c>
      <c r="CU236">
        <f t="shared" si="133"/>
        <v>0</v>
      </c>
      <c r="CV236">
        <f t="shared" si="134"/>
        <v>0</v>
      </c>
      <c r="CW236">
        <f t="shared" si="135"/>
        <v>0</v>
      </c>
      <c r="CX236">
        <f t="shared" si="136"/>
        <v>0</v>
      </c>
      <c r="CY236">
        <f t="shared" si="137"/>
        <v>0</v>
      </c>
      <c r="CZ236">
        <f t="shared" si="138"/>
        <v>0</v>
      </c>
      <c r="DN236">
        <v>0</v>
      </c>
      <c r="DO236">
        <v>0</v>
      </c>
      <c r="DP236">
        <v>1</v>
      </c>
      <c r="DQ236">
        <v>1</v>
      </c>
      <c r="DR236">
        <v>1</v>
      </c>
      <c r="DS236">
        <v>1</v>
      </c>
      <c r="DT236">
        <v>1</v>
      </c>
      <c r="DU236">
        <v>1013</v>
      </c>
      <c r="DV236" t="s">
        <v>343</v>
      </c>
      <c r="DW236" t="s">
        <v>343</v>
      </c>
      <c r="DX236">
        <v>1</v>
      </c>
      <c r="EE236">
        <v>23391171</v>
      </c>
      <c r="EF236">
        <v>5</v>
      </c>
      <c r="EG236" t="s">
        <v>344</v>
      </c>
      <c r="EH236">
        <v>0</v>
      </c>
      <c r="EJ236">
        <v>3</v>
      </c>
      <c r="EK236">
        <v>600001</v>
      </c>
      <c r="EL236" t="s">
        <v>345</v>
      </c>
      <c r="EM236" t="s">
        <v>346</v>
      </c>
      <c r="EQ236">
        <v>0</v>
      </c>
      <c r="ER236">
        <v>0</v>
      </c>
      <c r="ES236">
        <v>72.1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Q236">
        <v>0</v>
      </c>
      <c r="FR236">
        <f t="shared" si="139"/>
        <v>216.3</v>
      </c>
      <c r="FS236">
        <v>0</v>
      </c>
      <c r="FX236">
        <v>0</v>
      </c>
      <c r="FY236">
        <v>0</v>
      </c>
    </row>
    <row r="237" spans="1:181" ht="12.75">
      <c r="A237">
        <v>17</v>
      </c>
      <c r="B237">
        <v>1</v>
      </c>
      <c r="E237" t="s">
        <v>359</v>
      </c>
      <c r="F237" t="s">
        <v>341</v>
      </c>
      <c r="G237" t="s">
        <v>360</v>
      </c>
      <c r="H237" t="s">
        <v>361</v>
      </c>
      <c r="I237">
        <v>195</v>
      </c>
      <c r="J237">
        <v>0</v>
      </c>
      <c r="O237">
        <f t="shared" si="108"/>
        <v>38418.9</v>
      </c>
      <c r="P237">
        <f t="shared" si="109"/>
        <v>38418.9</v>
      </c>
      <c r="Q237">
        <f t="shared" si="110"/>
        <v>0</v>
      </c>
      <c r="R237">
        <f t="shared" si="111"/>
        <v>0</v>
      </c>
      <c r="S237">
        <f t="shared" si="112"/>
        <v>0</v>
      </c>
      <c r="T237">
        <f t="shared" si="113"/>
        <v>0</v>
      </c>
      <c r="U237">
        <f t="shared" si="114"/>
        <v>0</v>
      </c>
      <c r="V237">
        <f t="shared" si="115"/>
        <v>0</v>
      </c>
      <c r="W237">
        <f t="shared" si="116"/>
        <v>0</v>
      </c>
      <c r="X237">
        <f t="shared" si="117"/>
        <v>0</v>
      </c>
      <c r="Y237">
        <f t="shared" si="118"/>
        <v>0</v>
      </c>
      <c r="AA237">
        <v>0</v>
      </c>
      <c r="AB237">
        <f t="shared" si="119"/>
        <v>197.02</v>
      </c>
      <c r="AC237">
        <f t="shared" si="120"/>
        <v>197.02</v>
      </c>
      <c r="AD237">
        <f t="shared" si="121"/>
        <v>0</v>
      </c>
      <c r="AE237">
        <f t="shared" si="122"/>
        <v>0</v>
      </c>
      <c r="AF237">
        <f t="shared" si="123"/>
        <v>0</v>
      </c>
      <c r="AG237">
        <f t="shared" si="124"/>
        <v>0</v>
      </c>
      <c r="AH237">
        <f t="shared" si="125"/>
        <v>0</v>
      </c>
      <c r="AI237">
        <f t="shared" si="126"/>
        <v>0</v>
      </c>
      <c r="AJ237">
        <f t="shared" si="127"/>
        <v>0</v>
      </c>
      <c r="AK237">
        <v>197.02</v>
      </c>
      <c r="AL237">
        <v>197.02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1</v>
      </c>
      <c r="BB237">
        <v>1</v>
      </c>
      <c r="BC237">
        <v>1</v>
      </c>
      <c r="BH237">
        <v>3</v>
      </c>
      <c r="BI237">
        <v>3</v>
      </c>
      <c r="BM237">
        <v>600001</v>
      </c>
      <c r="BN237">
        <v>0</v>
      </c>
      <c r="BP237">
        <v>0</v>
      </c>
      <c r="BQ237">
        <v>5</v>
      </c>
      <c r="BR237">
        <v>0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1</v>
      </c>
      <c r="BZ237">
        <v>0</v>
      </c>
      <c r="CA237">
        <v>0</v>
      </c>
      <c r="CF237">
        <v>0</v>
      </c>
      <c r="CG237">
        <v>0</v>
      </c>
      <c r="CM237">
        <v>0</v>
      </c>
      <c r="CO237">
        <v>0</v>
      </c>
      <c r="CP237">
        <f t="shared" si="128"/>
        <v>38418.9</v>
      </c>
      <c r="CQ237">
        <f t="shared" si="129"/>
        <v>197.02</v>
      </c>
      <c r="CR237">
        <f t="shared" si="130"/>
        <v>0</v>
      </c>
      <c r="CS237">
        <f t="shared" si="131"/>
        <v>0</v>
      </c>
      <c r="CT237">
        <f t="shared" si="132"/>
        <v>0</v>
      </c>
      <c r="CU237">
        <f t="shared" si="133"/>
        <v>0</v>
      </c>
      <c r="CV237">
        <f t="shared" si="134"/>
        <v>0</v>
      </c>
      <c r="CW237">
        <f t="shared" si="135"/>
        <v>0</v>
      </c>
      <c r="CX237">
        <f t="shared" si="136"/>
        <v>0</v>
      </c>
      <c r="CY237">
        <f t="shared" si="137"/>
        <v>0</v>
      </c>
      <c r="CZ237">
        <f t="shared" si="138"/>
        <v>0</v>
      </c>
      <c r="DN237">
        <v>0</v>
      </c>
      <c r="DO237">
        <v>0</v>
      </c>
      <c r="DP237">
        <v>1</v>
      </c>
      <c r="DQ237">
        <v>1</v>
      </c>
      <c r="DR237">
        <v>1</v>
      </c>
      <c r="DS237">
        <v>1</v>
      </c>
      <c r="DT237">
        <v>1</v>
      </c>
      <c r="DU237">
        <v>1003</v>
      </c>
      <c r="DV237" t="s">
        <v>361</v>
      </c>
      <c r="DW237" t="s">
        <v>361</v>
      </c>
      <c r="DX237">
        <v>1</v>
      </c>
      <c r="EE237">
        <v>23391171</v>
      </c>
      <c r="EF237">
        <v>5</v>
      </c>
      <c r="EG237" t="s">
        <v>344</v>
      </c>
      <c r="EH237">
        <v>0</v>
      </c>
      <c r="EJ237">
        <v>3</v>
      </c>
      <c r="EK237">
        <v>600001</v>
      </c>
      <c r="EL237" t="s">
        <v>345</v>
      </c>
      <c r="EM237" t="s">
        <v>346</v>
      </c>
      <c r="EQ237">
        <v>0</v>
      </c>
      <c r="ER237">
        <v>0</v>
      </c>
      <c r="ES237">
        <v>197.02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Q237">
        <v>0</v>
      </c>
      <c r="FR237">
        <f t="shared" si="139"/>
        <v>38418.9</v>
      </c>
      <c r="FS237">
        <v>0</v>
      </c>
      <c r="FX237">
        <v>0</v>
      </c>
      <c r="FY237">
        <v>0</v>
      </c>
    </row>
    <row r="238" spans="1:181" ht="12.75">
      <c r="A238">
        <v>17</v>
      </c>
      <c r="B238">
        <v>1</v>
      </c>
      <c r="E238" t="s">
        <v>362</v>
      </c>
      <c r="F238" t="s">
        <v>341</v>
      </c>
      <c r="G238" t="s">
        <v>363</v>
      </c>
      <c r="H238" t="s">
        <v>361</v>
      </c>
      <c r="I238">
        <v>305</v>
      </c>
      <c r="J238">
        <v>0</v>
      </c>
      <c r="O238">
        <f t="shared" si="108"/>
        <v>46466.75</v>
      </c>
      <c r="P238">
        <f t="shared" si="109"/>
        <v>46466.75</v>
      </c>
      <c r="Q238">
        <f t="shared" si="110"/>
        <v>0</v>
      </c>
      <c r="R238">
        <f t="shared" si="111"/>
        <v>0</v>
      </c>
      <c r="S238">
        <f t="shared" si="112"/>
        <v>0</v>
      </c>
      <c r="T238">
        <f t="shared" si="113"/>
        <v>0</v>
      </c>
      <c r="U238">
        <f t="shared" si="114"/>
        <v>0</v>
      </c>
      <c r="V238">
        <f t="shared" si="115"/>
        <v>0</v>
      </c>
      <c r="W238">
        <f t="shared" si="116"/>
        <v>0</v>
      </c>
      <c r="X238">
        <f t="shared" si="117"/>
        <v>0</v>
      </c>
      <c r="Y238">
        <f t="shared" si="118"/>
        <v>0</v>
      </c>
      <c r="AA238">
        <v>0</v>
      </c>
      <c r="AB238">
        <f t="shared" si="119"/>
        <v>152.35</v>
      </c>
      <c r="AC238">
        <f t="shared" si="120"/>
        <v>152.35</v>
      </c>
      <c r="AD238">
        <f t="shared" si="121"/>
        <v>0</v>
      </c>
      <c r="AE238">
        <f t="shared" si="122"/>
        <v>0</v>
      </c>
      <c r="AF238">
        <f t="shared" si="123"/>
        <v>0</v>
      </c>
      <c r="AG238">
        <f t="shared" si="124"/>
        <v>0</v>
      </c>
      <c r="AH238">
        <f t="shared" si="125"/>
        <v>0</v>
      </c>
      <c r="AI238">
        <f t="shared" si="126"/>
        <v>0</v>
      </c>
      <c r="AJ238">
        <f t="shared" si="127"/>
        <v>0</v>
      </c>
      <c r="AK238">
        <v>152.35</v>
      </c>
      <c r="AL238">
        <v>152.35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V238">
        <v>1</v>
      </c>
      <c r="AW238">
        <v>1</v>
      </c>
      <c r="AX238">
        <v>1</v>
      </c>
      <c r="AY238">
        <v>1</v>
      </c>
      <c r="AZ238">
        <v>1</v>
      </c>
      <c r="BA238">
        <v>1</v>
      </c>
      <c r="BB238">
        <v>1</v>
      </c>
      <c r="BC238">
        <v>1</v>
      </c>
      <c r="BH238">
        <v>3</v>
      </c>
      <c r="BI238">
        <v>3</v>
      </c>
      <c r="BM238">
        <v>600001</v>
      </c>
      <c r="BN238">
        <v>0</v>
      </c>
      <c r="BP238">
        <v>0</v>
      </c>
      <c r="BQ238">
        <v>5</v>
      </c>
      <c r="BR238">
        <v>0</v>
      </c>
      <c r="BS238">
        <v>1</v>
      </c>
      <c r="BT238">
        <v>1</v>
      </c>
      <c r="BU238">
        <v>1</v>
      </c>
      <c r="BV238">
        <v>1</v>
      </c>
      <c r="BW238">
        <v>1</v>
      </c>
      <c r="BX238">
        <v>1</v>
      </c>
      <c r="BZ238">
        <v>0</v>
      </c>
      <c r="CA238">
        <v>0</v>
      </c>
      <c r="CF238">
        <v>0</v>
      </c>
      <c r="CG238">
        <v>0</v>
      </c>
      <c r="CM238">
        <v>0</v>
      </c>
      <c r="CO238">
        <v>0</v>
      </c>
      <c r="CP238">
        <f t="shared" si="128"/>
        <v>46466.75</v>
      </c>
      <c r="CQ238">
        <f t="shared" si="129"/>
        <v>152.35</v>
      </c>
      <c r="CR238">
        <f t="shared" si="130"/>
        <v>0</v>
      </c>
      <c r="CS238">
        <f t="shared" si="131"/>
        <v>0</v>
      </c>
      <c r="CT238">
        <f t="shared" si="132"/>
        <v>0</v>
      </c>
      <c r="CU238">
        <f t="shared" si="133"/>
        <v>0</v>
      </c>
      <c r="CV238">
        <f t="shared" si="134"/>
        <v>0</v>
      </c>
      <c r="CW238">
        <f t="shared" si="135"/>
        <v>0</v>
      </c>
      <c r="CX238">
        <f t="shared" si="136"/>
        <v>0</v>
      </c>
      <c r="CY238">
        <f t="shared" si="137"/>
        <v>0</v>
      </c>
      <c r="CZ238">
        <f t="shared" si="138"/>
        <v>0</v>
      </c>
      <c r="DN238">
        <v>0</v>
      </c>
      <c r="DO238">
        <v>0</v>
      </c>
      <c r="DP238">
        <v>1</v>
      </c>
      <c r="DQ238">
        <v>1</v>
      </c>
      <c r="DR238">
        <v>1</v>
      </c>
      <c r="DS238">
        <v>1</v>
      </c>
      <c r="DT238">
        <v>1</v>
      </c>
      <c r="DU238">
        <v>1003</v>
      </c>
      <c r="DV238" t="s">
        <v>361</v>
      </c>
      <c r="DW238" t="s">
        <v>361</v>
      </c>
      <c r="DX238">
        <v>1</v>
      </c>
      <c r="EE238">
        <v>23391171</v>
      </c>
      <c r="EF238">
        <v>5</v>
      </c>
      <c r="EG238" t="s">
        <v>344</v>
      </c>
      <c r="EH238">
        <v>0</v>
      </c>
      <c r="EJ238">
        <v>3</v>
      </c>
      <c r="EK238">
        <v>600001</v>
      </c>
      <c r="EL238" t="s">
        <v>345</v>
      </c>
      <c r="EM238" t="s">
        <v>346</v>
      </c>
      <c r="EQ238">
        <v>0</v>
      </c>
      <c r="ER238">
        <v>0</v>
      </c>
      <c r="ES238">
        <v>152.35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Q238">
        <v>0</v>
      </c>
      <c r="FR238">
        <f t="shared" si="139"/>
        <v>46466.75</v>
      </c>
      <c r="FS238">
        <v>0</v>
      </c>
      <c r="FX238">
        <v>0</v>
      </c>
      <c r="FY238">
        <v>0</v>
      </c>
    </row>
    <row r="239" spans="1:181" ht="12.75">
      <c r="A239">
        <v>17</v>
      </c>
      <c r="B239">
        <v>1</v>
      </c>
      <c r="E239" t="s">
        <v>364</v>
      </c>
      <c r="F239" t="s">
        <v>341</v>
      </c>
      <c r="G239" t="s">
        <v>365</v>
      </c>
      <c r="H239" t="s">
        <v>361</v>
      </c>
      <c r="I239">
        <v>385</v>
      </c>
      <c r="J239">
        <v>0</v>
      </c>
      <c r="O239">
        <f t="shared" si="108"/>
        <v>49206.85</v>
      </c>
      <c r="P239">
        <f t="shared" si="109"/>
        <v>49206.85</v>
      </c>
      <c r="Q239">
        <f t="shared" si="110"/>
        <v>0</v>
      </c>
      <c r="R239">
        <f t="shared" si="111"/>
        <v>0</v>
      </c>
      <c r="S239">
        <f t="shared" si="112"/>
        <v>0</v>
      </c>
      <c r="T239">
        <f t="shared" si="113"/>
        <v>0</v>
      </c>
      <c r="U239">
        <f t="shared" si="114"/>
        <v>0</v>
      </c>
      <c r="V239">
        <f t="shared" si="115"/>
        <v>0</v>
      </c>
      <c r="W239">
        <f t="shared" si="116"/>
        <v>0</v>
      </c>
      <c r="X239">
        <f t="shared" si="117"/>
        <v>0</v>
      </c>
      <c r="Y239">
        <f t="shared" si="118"/>
        <v>0</v>
      </c>
      <c r="AA239">
        <v>0</v>
      </c>
      <c r="AB239">
        <f t="shared" si="119"/>
        <v>127.81</v>
      </c>
      <c r="AC239">
        <f t="shared" si="120"/>
        <v>127.81</v>
      </c>
      <c r="AD239">
        <f t="shared" si="121"/>
        <v>0</v>
      </c>
      <c r="AE239">
        <f t="shared" si="122"/>
        <v>0</v>
      </c>
      <c r="AF239">
        <f t="shared" si="123"/>
        <v>0</v>
      </c>
      <c r="AG239">
        <f t="shared" si="124"/>
        <v>0</v>
      </c>
      <c r="AH239">
        <f t="shared" si="125"/>
        <v>0</v>
      </c>
      <c r="AI239">
        <f t="shared" si="126"/>
        <v>0</v>
      </c>
      <c r="AJ239">
        <f t="shared" si="127"/>
        <v>0</v>
      </c>
      <c r="AK239">
        <v>127.81</v>
      </c>
      <c r="AL239">
        <v>127.81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V239">
        <v>1</v>
      </c>
      <c r="AW239">
        <v>1</v>
      </c>
      <c r="AX239">
        <v>1</v>
      </c>
      <c r="AY239">
        <v>1</v>
      </c>
      <c r="AZ239">
        <v>1</v>
      </c>
      <c r="BA239">
        <v>1</v>
      </c>
      <c r="BB239">
        <v>1</v>
      </c>
      <c r="BC239">
        <v>1</v>
      </c>
      <c r="BH239">
        <v>3</v>
      </c>
      <c r="BI239">
        <v>3</v>
      </c>
      <c r="BM239">
        <v>600001</v>
      </c>
      <c r="BN239">
        <v>0</v>
      </c>
      <c r="BP239">
        <v>0</v>
      </c>
      <c r="BQ239">
        <v>5</v>
      </c>
      <c r="BR239">
        <v>0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Z239">
        <v>0</v>
      </c>
      <c r="CA239">
        <v>0</v>
      </c>
      <c r="CF239">
        <v>0</v>
      </c>
      <c r="CG239">
        <v>0</v>
      </c>
      <c r="CM239">
        <v>0</v>
      </c>
      <c r="CO239">
        <v>0</v>
      </c>
      <c r="CP239">
        <f t="shared" si="128"/>
        <v>49206.85</v>
      </c>
      <c r="CQ239">
        <f t="shared" si="129"/>
        <v>127.81</v>
      </c>
      <c r="CR239">
        <f t="shared" si="130"/>
        <v>0</v>
      </c>
      <c r="CS239">
        <f t="shared" si="131"/>
        <v>0</v>
      </c>
      <c r="CT239">
        <f t="shared" si="132"/>
        <v>0</v>
      </c>
      <c r="CU239">
        <f t="shared" si="133"/>
        <v>0</v>
      </c>
      <c r="CV239">
        <f t="shared" si="134"/>
        <v>0</v>
      </c>
      <c r="CW239">
        <f t="shared" si="135"/>
        <v>0</v>
      </c>
      <c r="CX239">
        <f t="shared" si="136"/>
        <v>0</v>
      </c>
      <c r="CY239">
        <f t="shared" si="137"/>
        <v>0</v>
      </c>
      <c r="CZ239">
        <f t="shared" si="138"/>
        <v>0</v>
      </c>
      <c r="DN239">
        <v>0</v>
      </c>
      <c r="DO239">
        <v>0</v>
      </c>
      <c r="DP239">
        <v>1</v>
      </c>
      <c r="DQ239">
        <v>1</v>
      </c>
      <c r="DR239">
        <v>1</v>
      </c>
      <c r="DS239">
        <v>1</v>
      </c>
      <c r="DT239">
        <v>1</v>
      </c>
      <c r="DU239">
        <v>1003</v>
      </c>
      <c r="DV239" t="s">
        <v>361</v>
      </c>
      <c r="DW239" t="s">
        <v>361</v>
      </c>
      <c r="DX239">
        <v>1</v>
      </c>
      <c r="EE239">
        <v>23391171</v>
      </c>
      <c r="EF239">
        <v>5</v>
      </c>
      <c r="EG239" t="s">
        <v>344</v>
      </c>
      <c r="EH239">
        <v>0</v>
      </c>
      <c r="EJ239">
        <v>3</v>
      </c>
      <c r="EK239">
        <v>600001</v>
      </c>
      <c r="EL239" t="s">
        <v>345</v>
      </c>
      <c r="EM239" t="s">
        <v>346</v>
      </c>
      <c r="EQ239">
        <v>0</v>
      </c>
      <c r="ER239">
        <v>0</v>
      </c>
      <c r="ES239">
        <v>127.81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Q239">
        <v>0</v>
      </c>
      <c r="FR239">
        <f t="shared" si="139"/>
        <v>49206.85</v>
      </c>
      <c r="FS239">
        <v>0</v>
      </c>
      <c r="FX239">
        <v>0</v>
      </c>
      <c r="FY239">
        <v>0</v>
      </c>
    </row>
    <row r="240" spans="1:181" ht="12.75">
      <c r="A240">
        <v>17</v>
      </c>
      <c r="B240">
        <v>1</v>
      </c>
      <c r="E240" t="s">
        <v>366</v>
      </c>
      <c r="F240" t="s">
        <v>341</v>
      </c>
      <c r="G240" t="s">
        <v>367</v>
      </c>
      <c r="H240" t="s">
        <v>361</v>
      </c>
      <c r="I240">
        <v>15</v>
      </c>
      <c r="J240">
        <v>0</v>
      </c>
      <c r="O240">
        <f t="shared" si="108"/>
        <v>1090.2</v>
      </c>
      <c r="P240">
        <f t="shared" si="109"/>
        <v>1090.2</v>
      </c>
      <c r="Q240">
        <f t="shared" si="110"/>
        <v>0</v>
      </c>
      <c r="R240">
        <f t="shared" si="111"/>
        <v>0</v>
      </c>
      <c r="S240">
        <f t="shared" si="112"/>
        <v>0</v>
      </c>
      <c r="T240">
        <f t="shared" si="113"/>
        <v>0</v>
      </c>
      <c r="U240">
        <f t="shared" si="114"/>
        <v>0</v>
      </c>
      <c r="V240">
        <f t="shared" si="115"/>
        <v>0</v>
      </c>
      <c r="W240">
        <f t="shared" si="116"/>
        <v>0</v>
      </c>
      <c r="X240">
        <f t="shared" si="117"/>
        <v>0</v>
      </c>
      <c r="Y240">
        <f t="shared" si="118"/>
        <v>0</v>
      </c>
      <c r="AA240">
        <v>0</v>
      </c>
      <c r="AB240">
        <f t="shared" si="119"/>
        <v>72.68</v>
      </c>
      <c r="AC240">
        <f t="shared" si="120"/>
        <v>72.68</v>
      </c>
      <c r="AD240">
        <f t="shared" si="121"/>
        <v>0</v>
      </c>
      <c r="AE240">
        <f t="shared" si="122"/>
        <v>0</v>
      </c>
      <c r="AF240">
        <f t="shared" si="123"/>
        <v>0</v>
      </c>
      <c r="AG240">
        <f t="shared" si="124"/>
        <v>0</v>
      </c>
      <c r="AH240">
        <f t="shared" si="125"/>
        <v>0</v>
      </c>
      <c r="AI240">
        <f t="shared" si="126"/>
        <v>0</v>
      </c>
      <c r="AJ240">
        <f t="shared" si="127"/>
        <v>0</v>
      </c>
      <c r="AK240">
        <v>72.68</v>
      </c>
      <c r="AL240">
        <v>72.68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V240">
        <v>1</v>
      </c>
      <c r="AW240">
        <v>1</v>
      </c>
      <c r="AX240">
        <v>1</v>
      </c>
      <c r="AY240">
        <v>1</v>
      </c>
      <c r="AZ240">
        <v>1</v>
      </c>
      <c r="BA240">
        <v>1</v>
      </c>
      <c r="BB240">
        <v>1</v>
      </c>
      <c r="BC240">
        <v>1</v>
      </c>
      <c r="BH240">
        <v>3</v>
      </c>
      <c r="BI240">
        <v>3</v>
      </c>
      <c r="BM240">
        <v>600001</v>
      </c>
      <c r="BN240">
        <v>0</v>
      </c>
      <c r="BP240">
        <v>0</v>
      </c>
      <c r="BQ240">
        <v>5</v>
      </c>
      <c r="BR240">
        <v>0</v>
      </c>
      <c r="BS240">
        <v>1</v>
      </c>
      <c r="BT240">
        <v>1</v>
      </c>
      <c r="BU240">
        <v>1</v>
      </c>
      <c r="BV240">
        <v>1</v>
      </c>
      <c r="BW240">
        <v>1</v>
      </c>
      <c r="BX240">
        <v>1</v>
      </c>
      <c r="BZ240">
        <v>0</v>
      </c>
      <c r="CA240">
        <v>0</v>
      </c>
      <c r="CF240">
        <v>0</v>
      </c>
      <c r="CG240">
        <v>0</v>
      </c>
      <c r="CM240">
        <v>0</v>
      </c>
      <c r="CO240">
        <v>0</v>
      </c>
      <c r="CP240">
        <f t="shared" si="128"/>
        <v>1090.2</v>
      </c>
      <c r="CQ240">
        <f t="shared" si="129"/>
        <v>72.68</v>
      </c>
      <c r="CR240">
        <f t="shared" si="130"/>
        <v>0</v>
      </c>
      <c r="CS240">
        <f t="shared" si="131"/>
        <v>0</v>
      </c>
      <c r="CT240">
        <f t="shared" si="132"/>
        <v>0</v>
      </c>
      <c r="CU240">
        <f t="shared" si="133"/>
        <v>0</v>
      </c>
      <c r="CV240">
        <f t="shared" si="134"/>
        <v>0</v>
      </c>
      <c r="CW240">
        <f t="shared" si="135"/>
        <v>0</v>
      </c>
      <c r="CX240">
        <f t="shared" si="136"/>
        <v>0</v>
      </c>
      <c r="CY240">
        <f t="shared" si="137"/>
        <v>0</v>
      </c>
      <c r="CZ240">
        <f t="shared" si="138"/>
        <v>0</v>
      </c>
      <c r="DN240">
        <v>0</v>
      </c>
      <c r="DO240">
        <v>0</v>
      </c>
      <c r="DP240">
        <v>1</v>
      </c>
      <c r="DQ240">
        <v>1</v>
      </c>
      <c r="DR240">
        <v>1</v>
      </c>
      <c r="DS240">
        <v>1</v>
      </c>
      <c r="DT240">
        <v>1</v>
      </c>
      <c r="DU240">
        <v>1003</v>
      </c>
      <c r="DV240" t="s">
        <v>361</v>
      </c>
      <c r="DW240" t="s">
        <v>361</v>
      </c>
      <c r="DX240">
        <v>1</v>
      </c>
      <c r="EE240">
        <v>23391171</v>
      </c>
      <c r="EF240">
        <v>5</v>
      </c>
      <c r="EG240" t="s">
        <v>344</v>
      </c>
      <c r="EH240">
        <v>0</v>
      </c>
      <c r="EJ240">
        <v>3</v>
      </c>
      <c r="EK240">
        <v>600001</v>
      </c>
      <c r="EL240" t="s">
        <v>345</v>
      </c>
      <c r="EM240" t="s">
        <v>346</v>
      </c>
      <c r="EQ240">
        <v>0</v>
      </c>
      <c r="ER240">
        <v>0</v>
      </c>
      <c r="ES240">
        <v>72.68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Q240">
        <v>0</v>
      </c>
      <c r="FR240">
        <f t="shared" si="139"/>
        <v>1090.2</v>
      </c>
      <c r="FS240">
        <v>0</v>
      </c>
      <c r="FX240">
        <v>0</v>
      </c>
      <c r="FY240">
        <v>0</v>
      </c>
    </row>
    <row r="241" spans="1:181" ht="12.75">
      <c r="A241">
        <v>17</v>
      </c>
      <c r="B241">
        <v>1</v>
      </c>
      <c r="E241" t="s">
        <v>368</v>
      </c>
      <c r="F241" t="s">
        <v>341</v>
      </c>
      <c r="G241" t="s">
        <v>369</v>
      </c>
      <c r="H241" t="s">
        <v>361</v>
      </c>
      <c r="I241">
        <v>185</v>
      </c>
      <c r="J241">
        <v>0</v>
      </c>
      <c r="O241">
        <f t="shared" si="108"/>
        <v>6328.85</v>
      </c>
      <c r="P241">
        <f t="shared" si="109"/>
        <v>6328.85</v>
      </c>
      <c r="Q241">
        <f t="shared" si="110"/>
        <v>0</v>
      </c>
      <c r="R241">
        <f t="shared" si="111"/>
        <v>0</v>
      </c>
      <c r="S241">
        <f t="shared" si="112"/>
        <v>0</v>
      </c>
      <c r="T241">
        <f t="shared" si="113"/>
        <v>0</v>
      </c>
      <c r="U241">
        <f t="shared" si="114"/>
        <v>0</v>
      </c>
      <c r="V241">
        <f t="shared" si="115"/>
        <v>0</v>
      </c>
      <c r="W241">
        <f t="shared" si="116"/>
        <v>0</v>
      </c>
      <c r="X241">
        <f t="shared" si="117"/>
        <v>0</v>
      </c>
      <c r="Y241">
        <f t="shared" si="118"/>
        <v>0</v>
      </c>
      <c r="AA241">
        <v>0</v>
      </c>
      <c r="AB241">
        <f t="shared" si="119"/>
        <v>34.21</v>
      </c>
      <c r="AC241">
        <f t="shared" si="120"/>
        <v>34.21</v>
      </c>
      <c r="AD241">
        <f t="shared" si="121"/>
        <v>0</v>
      </c>
      <c r="AE241">
        <f t="shared" si="122"/>
        <v>0</v>
      </c>
      <c r="AF241">
        <f t="shared" si="123"/>
        <v>0</v>
      </c>
      <c r="AG241">
        <f t="shared" si="124"/>
        <v>0</v>
      </c>
      <c r="AH241">
        <f t="shared" si="125"/>
        <v>0</v>
      </c>
      <c r="AI241">
        <f t="shared" si="126"/>
        <v>0</v>
      </c>
      <c r="AJ241">
        <f t="shared" si="127"/>
        <v>0</v>
      </c>
      <c r="AK241">
        <v>34.21</v>
      </c>
      <c r="AL241">
        <v>34.21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V241">
        <v>1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H241">
        <v>3</v>
      </c>
      <c r="BI241">
        <v>3</v>
      </c>
      <c r="BM241">
        <v>600001</v>
      </c>
      <c r="BN241">
        <v>0</v>
      </c>
      <c r="BP241">
        <v>0</v>
      </c>
      <c r="BQ241">
        <v>5</v>
      </c>
      <c r="BR241">
        <v>0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Z241">
        <v>0</v>
      </c>
      <c r="CA241">
        <v>0</v>
      </c>
      <c r="CF241">
        <v>0</v>
      </c>
      <c r="CG241">
        <v>0</v>
      </c>
      <c r="CM241">
        <v>0</v>
      </c>
      <c r="CO241">
        <v>0</v>
      </c>
      <c r="CP241">
        <f t="shared" si="128"/>
        <v>6328.85</v>
      </c>
      <c r="CQ241">
        <f t="shared" si="129"/>
        <v>34.21</v>
      </c>
      <c r="CR241">
        <f t="shared" si="130"/>
        <v>0</v>
      </c>
      <c r="CS241">
        <f t="shared" si="131"/>
        <v>0</v>
      </c>
      <c r="CT241">
        <f t="shared" si="132"/>
        <v>0</v>
      </c>
      <c r="CU241">
        <f t="shared" si="133"/>
        <v>0</v>
      </c>
      <c r="CV241">
        <f t="shared" si="134"/>
        <v>0</v>
      </c>
      <c r="CW241">
        <f t="shared" si="135"/>
        <v>0</v>
      </c>
      <c r="CX241">
        <f t="shared" si="136"/>
        <v>0</v>
      </c>
      <c r="CY241">
        <f t="shared" si="137"/>
        <v>0</v>
      </c>
      <c r="CZ241">
        <f t="shared" si="138"/>
        <v>0</v>
      </c>
      <c r="DN241">
        <v>0</v>
      </c>
      <c r="DO241">
        <v>0</v>
      </c>
      <c r="DP241">
        <v>1</v>
      </c>
      <c r="DQ241">
        <v>1</v>
      </c>
      <c r="DR241">
        <v>1</v>
      </c>
      <c r="DS241">
        <v>1</v>
      </c>
      <c r="DT241">
        <v>1</v>
      </c>
      <c r="DU241">
        <v>1003</v>
      </c>
      <c r="DV241" t="s">
        <v>361</v>
      </c>
      <c r="DW241" t="s">
        <v>361</v>
      </c>
      <c r="DX241">
        <v>1</v>
      </c>
      <c r="EE241">
        <v>23391171</v>
      </c>
      <c r="EF241">
        <v>5</v>
      </c>
      <c r="EG241" t="s">
        <v>344</v>
      </c>
      <c r="EH241">
        <v>0</v>
      </c>
      <c r="EJ241">
        <v>3</v>
      </c>
      <c r="EK241">
        <v>600001</v>
      </c>
      <c r="EL241" t="s">
        <v>345</v>
      </c>
      <c r="EM241" t="s">
        <v>346</v>
      </c>
      <c r="EQ241">
        <v>0</v>
      </c>
      <c r="ER241">
        <v>0</v>
      </c>
      <c r="ES241">
        <v>34.21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Q241">
        <v>0</v>
      </c>
      <c r="FR241">
        <f t="shared" si="139"/>
        <v>6328.85</v>
      </c>
      <c r="FS241">
        <v>0</v>
      </c>
      <c r="FX241">
        <v>0</v>
      </c>
      <c r="FY241">
        <v>0</v>
      </c>
    </row>
    <row r="242" spans="1:181" ht="12.75">
      <c r="A242">
        <v>17</v>
      </c>
      <c r="B242">
        <v>1</v>
      </c>
      <c r="E242" t="s">
        <v>370</v>
      </c>
      <c r="F242" t="s">
        <v>341</v>
      </c>
      <c r="G242" t="s">
        <v>371</v>
      </c>
      <c r="H242" t="s">
        <v>343</v>
      </c>
      <c r="I242">
        <v>32</v>
      </c>
      <c r="J242">
        <v>0</v>
      </c>
      <c r="O242">
        <f t="shared" si="108"/>
        <v>11402.88</v>
      </c>
      <c r="P242">
        <f t="shared" si="109"/>
        <v>11402.88</v>
      </c>
      <c r="Q242">
        <f t="shared" si="110"/>
        <v>0</v>
      </c>
      <c r="R242">
        <f t="shared" si="111"/>
        <v>0</v>
      </c>
      <c r="S242">
        <f t="shared" si="112"/>
        <v>0</v>
      </c>
      <c r="T242">
        <f t="shared" si="113"/>
        <v>0</v>
      </c>
      <c r="U242">
        <f t="shared" si="114"/>
        <v>0</v>
      </c>
      <c r="V242">
        <f t="shared" si="115"/>
        <v>0</v>
      </c>
      <c r="W242">
        <f t="shared" si="116"/>
        <v>0</v>
      </c>
      <c r="X242">
        <f t="shared" si="117"/>
        <v>0</v>
      </c>
      <c r="Y242">
        <f t="shared" si="118"/>
        <v>0</v>
      </c>
      <c r="AA242">
        <v>0</v>
      </c>
      <c r="AB242">
        <f t="shared" si="119"/>
        <v>356.34</v>
      </c>
      <c r="AC242">
        <f t="shared" si="120"/>
        <v>356.34</v>
      </c>
      <c r="AD242">
        <f t="shared" si="121"/>
        <v>0</v>
      </c>
      <c r="AE242">
        <f t="shared" si="122"/>
        <v>0</v>
      </c>
      <c r="AF242">
        <f t="shared" si="123"/>
        <v>0</v>
      </c>
      <c r="AG242">
        <f t="shared" si="124"/>
        <v>0</v>
      </c>
      <c r="AH242">
        <f t="shared" si="125"/>
        <v>0</v>
      </c>
      <c r="AI242">
        <f t="shared" si="126"/>
        <v>0</v>
      </c>
      <c r="AJ242">
        <f t="shared" si="127"/>
        <v>0</v>
      </c>
      <c r="AK242">
        <v>356.34</v>
      </c>
      <c r="AL242">
        <v>356.34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V242">
        <v>1</v>
      </c>
      <c r="AW242">
        <v>1</v>
      </c>
      <c r="AX242">
        <v>1</v>
      </c>
      <c r="AY242">
        <v>1</v>
      </c>
      <c r="AZ242">
        <v>1</v>
      </c>
      <c r="BA242">
        <v>1</v>
      </c>
      <c r="BB242">
        <v>1</v>
      </c>
      <c r="BC242">
        <v>1</v>
      </c>
      <c r="BH242">
        <v>3</v>
      </c>
      <c r="BI242">
        <v>3</v>
      </c>
      <c r="BM242">
        <v>600001</v>
      </c>
      <c r="BN242">
        <v>0</v>
      </c>
      <c r="BP242">
        <v>0</v>
      </c>
      <c r="BQ242">
        <v>5</v>
      </c>
      <c r="BR242">
        <v>0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Z242">
        <v>0</v>
      </c>
      <c r="CA242">
        <v>0</v>
      </c>
      <c r="CF242">
        <v>0</v>
      </c>
      <c r="CG242">
        <v>0</v>
      </c>
      <c r="CM242">
        <v>0</v>
      </c>
      <c r="CO242">
        <v>0</v>
      </c>
      <c r="CP242">
        <f t="shared" si="128"/>
        <v>11402.88</v>
      </c>
      <c r="CQ242">
        <f t="shared" si="129"/>
        <v>356.34</v>
      </c>
      <c r="CR242">
        <f t="shared" si="130"/>
        <v>0</v>
      </c>
      <c r="CS242">
        <f t="shared" si="131"/>
        <v>0</v>
      </c>
      <c r="CT242">
        <f t="shared" si="132"/>
        <v>0</v>
      </c>
      <c r="CU242">
        <f t="shared" si="133"/>
        <v>0</v>
      </c>
      <c r="CV242">
        <f t="shared" si="134"/>
        <v>0</v>
      </c>
      <c r="CW242">
        <f t="shared" si="135"/>
        <v>0</v>
      </c>
      <c r="CX242">
        <f t="shared" si="136"/>
        <v>0</v>
      </c>
      <c r="CY242">
        <f t="shared" si="137"/>
        <v>0</v>
      </c>
      <c r="CZ242">
        <f t="shared" si="138"/>
        <v>0</v>
      </c>
      <c r="DN242">
        <v>0</v>
      </c>
      <c r="DO242">
        <v>0</v>
      </c>
      <c r="DP242">
        <v>1</v>
      </c>
      <c r="DQ242">
        <v>1</v>
      </c>
      <c r="DR242">
        <v>1</v>
      </c>
      <c r="DS242">
        <v>1</v>
      </c>
      <c r="DT242">
        <v>1</v>
      </c>
      <c r="DU242">
        <v>1013</v>
      </c>
      <c r="DV242" t="s">
        <v>343</v>
      </c>
      <c r="DW242" t="s">
        <v>343</v>
      </c>
      <c r="DX242">
        <v>1</v>
      </c>
      <c r="EE242">
        <v>23391171</v>
      </c>
      <c r="EF242">
        <v>5</v>
      </c>
      <c r="EG242" t="s">
        <v>344</v>
      </c>
      <c r="EH242">
        <v>0</v>
      </c>
      <c r="EJ242">
        <v>3</v>
      </c>
      <c r="EK242">
        <v>600001</v>
      </c>
      <c r="EL242" t="s">
        <v>345</v>
      </c>
      <c r="EM242" t="s">
        <v>346</v>
      </c>
      <c r="EQ242">
        <v>0</v>
      </c>
      <c r="ER242">
        <v>0</v>
      </c>
      <c r="ES242">
        <v>356.34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Q242">
        <v>0</v>
      </c>
      <c r="FR242">
        <f t="shared" si="139"/>
        <v>11402.88</v>
      </c>
      <c r="FS242">
        <v>0</v>
      </c>
      <c r="FX242">
        <v>0</v>
      </c>
      <c r="FY242">
        <v>0</v>
      </c>
    </row>
    <row r="243" spans="1:181" ht="12.75">
      <c r="A243">
        <v>17</v>
      </c>
      <c r="B243">
        <v>1</v>
      </c>
      <c r="E243" t="s">
        <v>372</v>
      </c>
      <c r="F243" t="s">
        <v>341</v>
      </c>
      <c r="G243" t="s">
        <v>373</v>
      </c>
      <c r="H243" t="s">
        <v>343</v>
      </c>
      <c r="I243">
        <v>0</v>
      </c>
      <c r="J243">
        <v>0</v>
      </c>
      <c r="O243">
        <f t="shared" si="108"/>
        <v>0</v>
      </c>
      <c r="P243">
        <f t="shared" si="109"/>
        <v>0</v>
      </c>
      <c r="Q243">
        <f t="shared" si="110"/>
        <v>0</v>
      </c>
      <c r="R243">
        <f t="shared" si="111"/>
        <v>0</v>
      </c>
      <c r="S243">
        <f t="shared" si="112"/>
        <v>0</v>
      </c>
      <c r="T243">
        <f t="shared" si="113"/>
        <v>0</v>
      </c>
      <c r="U243">
        <f t="shared" si="114"/>
        <v>0</v>
      </c>
      <c r="V243">
        <f t="shared" si="115"/>
        <v>0</v>
      </c>
      <c r="W243">
        <f t="shared" si="116"/>
        <v>0</v>
      </c>
      <c r="X243">
        <f t="shared" si="117"/>
        <v>0</v>
      </c>
      <c r="Y243">
        <f t="shared" si="118"/>
        <v>0</v>
      </c>
      <c r="AA243">
        <v>0</v>
      </c>
      <c r="AB243">
        <f t="shared" si="119"/>
        <v>338.46</v>
      </c>
      <c r="AC243">
        <f t="shared" si="120"/>
        <v>338.46</v>
      </c>
      <c r="AD243">
        <f t="shared" si="121"/>
        <v>0</v>
      </c>
      <c r="AE243">
        <f t="shared" si="122"/>
        <v>0</v>
      </c>
      <c r="AF243">
        <f t="shared" si="123"/>
        <v>0</v>
      </c>
      <c r="AG243">
        <f t="shared" si="124"/>
        <v>0</v>
      </c>
      <c r="AH243">
        <f t="shared" si="125"/>
        <v>0</v>
      </c>
      <c r="AI243">
        <f t="shared" si="126"/>
        <v>0</v>
      </c>
      <c r="AJ243">
        <f t="shared" si="127"/>
        <v>0</v>
      </c>
      <c r="AK243">
        <v>338.46</v>
      </c>
      <c r="AL243">
        <v>338.46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V243">
        <v>1</v>
      </c>
      <c r="AW243">
        <v>1</v>
      </c>
      <c r="AX243">
        <v>1</v>
      </c>
      <c r="AY243">
        <v>1</v>
      </c>
      <c r="AZ243">
        <v>1</v>
      </c>
      <c r="BA243">
        <v>1</v>
      </c>
      <c r="BB243">
        <v>1</v>
      </c>
      <c r="BC243">
        <v>1</v>
      </c>
      <c r="BH243">
        <v>3</v>
      </c>
      <c r="BI243">
        <v>3</v>
      </c>
      <c r="BM243">
        <v>600001</v>
      </c>
      <c r="BN243">
        <v>0</v>
      </c>
      <c r="BP243">
        <v>0</v>
      </c>
      <c r="BQ243">
        <v>5</v>
      </c>
      <c r="BR243">
        <v>0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Z243">
        <v>0</v>
      </c>
      <c r="CA243">
        <v>0</v>
      </c>
      <c r="CF243">
        <v>0</v>
      </c>
      <c r="CG243">
        <v>0</v>
      </c>
      <c r="CM243">
        <v>0</v>
      </c>
      <c r="CO243">
        <v>0</v>
      </c>
      <c r="CP243">
        <f t="shared" si="128"/>
        <v>0</v>
      </c>
      <c r="CQ243">
        <f t="shared" si="129"/>
        <v>338.46</v>
      </c>
      <c r="CR243">
        <f t="shared" si="130"/>
        <v>0</v>
      </c>
      <c r="CS243">
        <f t="shared" si="131"/>
        <v>0</v>
      </c>
      <c r="CT243">
        <f t="shared" si="132"/>
        <v>0</v>
      </c>
      <c r="CU243">
        <f t="shared" si="133"/>
        <v>0</v>
      </c>
      <c r="CV243">
        <f t="shared" si="134"/>
        <v>0</v>
      </c>
      <c r="CW243">
        <f t="shared" si="135"/>
        <v>0</v>
      </c>
      <c r="CX243">
        <f t="shared" si="136"/>
        <v>0</v>
      </c>
      <c r="CY243">
        <f t="shared" si="137"/>
        <v>0</v>
      </c>
      <c r="CZ243">
        <f t="shared" si="138"/>
        <v>0</v>
      </c>
      <c r="DN243">
        <v>0</v>
      </c>
      <c r="DO243">
        <v>0</v>
      </c>
      <c r="DP243">
        <v>1</v>
      </c>
      <c r="DQ243">
        <v>1</v>
      </c>
      <c r="DR243">
        <v>1</v>
      </c>
      <c r="DS243">
        <v>1</v>
      </c>
      <c r="DT243">
        <v>1</v>
      </c>
      <c r="DU243">
        <v>1013</v>
      </c>
      <c r="DV243" t="s">
        <v>343</v>
      </c>
      <c r="DW243" t="s">
        <v>343</v>
      </c>
      <c r="DX243">
        <v>1</v>
      </c>
      <c r="EE243">
        <v>23391171</v>
      </c>
      <c r="EF243">
        <v>5</v>
      </c>
      <c r="EG243" t="s">
        <v>344</v>
      </c>
      <c r="EH243">
        <v>0</v>
      </c>
      <c r="EJ243">
        <v>3</v>
      </c>
      <c r="EK243">
        <v>600001</v>
      </c>
      <c r="EL243" t="s">
        <v>345</v>
      </c>
      <c r="EM243" t="s">
        <v>346</v>
      </c>
      <c r="EQ243">
        <v>0</v>
      </c>
      <c r="ER243">
        <v>0</v>
      </c>
      <c r="ES243">
        <v>338.46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Q243">
        <v>0</v>
      </c>
      <c r="FR243">
        <f t="shared" si="139"/>
        <v>0</v>
      </c>
      <c r="FS243">
        <v>0</v>
      </c>
      <c r="FX243">
        <v>0</v>
      </c>
      <c r="FY243">
        <v>0</v>
      </c>
    </row>
    <row r="244" spans="1:181" ht="12.75">
      <c r="A244">
        <v>17</v>
      </c>
      <c r="B244">
        <v>1</v>
      </c>
      <c r="E244" t="s">
        <v>374</v>
      </c>
      <c r="F244" t="s">
        <v>341</v>
      </c>
      <c r="G244" t="s">
        <v>375</v>
      </c>
      <c r="H244" t="s">
        <v>343</v>
      </c>
      <c r="I244">
        <v>20</v>
      </c>
      <c r="J244">
        <v>0</v>
      </c>
      <c r="O244">
        <f t="shared" si="108"/>
        <v>1432</v>
      </c>
      <c r="P244">
        <f t="shared" si="109"/>
        <v>1432</v>
      </c>
      <c r="Q244">
        <f t="shared" si="110"/>
        <v>0</v>
      </c>
      <c r="R244">
        <f t="shared" si="111"/>
        <v>0</v>
      </c>
      <c r="S244">
        <f t="shared" si="112"/>
        <v>0</v>
      </c>
      <c r="T244">
        <f t="shared" si="113"/>
        <v>0</v>
      </c>
      <c r="U244">
        <f t="shared" si="114"/>
        <v>0</v>
      </c>
      <c r="V244">
        <f t="shared" si="115"/>
        <v>0</v>
      </c>
      <c r="W244">
        <f t="shared" si="116"/>
        <v>0</v>
      </c>
      <c r="X244">
        <f t="shared" si="117"/>
        <v>0</v>
      </c>
      <c r="Y244">
        <f t="shared" si="118"/>
        <v>0</v>
      </c>
      <c r="AA244">
        <v>0</v>
      </c>
      <c r="AB244">
        <f t="shared" si="119"/>
        <v>71.6</v>
      </c>
      <c r="AC244">
        <f t="shared" si="120"/>
        <v>71.6</v>
      </c>
      <c r="AD244">
        <f t="shared" si="121"/>
        <v>0</v>
      </c>
      <c r="AE244">
        <f t="shared" si="122"/>
        <v>0</v>
      </c>
      <c r="AF244">
        <f t="shared" si="123"/>
        <v>0</v>
      </c>
      <c r="AG244">
        <f t="shared" si="124"/>
        <v>0</v>
      </c>
      <c r="AH244">
        <f t="shared" si="125"/>
        <v>0</v>
      </c>
      <c r="AI244">
        <f t="shared" si="126"/>
        <v>0</v>
      </c>
      <c r="AJ244">
        <f t="shared" si="127"/>
        <v>0</v>
      </c>
      <c r="AK244">
        <v>71.6</v>
      </c>
      <c r="AL244">
        <v>71.6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V244">
        <v>1</v>
      </c>
      <c r="AW244">
        <v>1</v>
      </c>
      <c r="AX244">
        <v>1</v>
      </c>
      <c r="AY244">
        <v>1</v>
      </c>
      <c r="AZ244">
        <v>1</v>
      </c>
      <c r="BA244">
        <v>1</v>
      </c>
      <c r="BB244">
        <v>1</v>
      </c>
      <c r="BC244">
        <v>1</v>
      </c>
      <c r="BH244">
        <v>3</v>
      </c>
      <c r="BI244">
        <v>3</v>
      </c>
      <c r="BM244">
        <v>600001</v>
      </c>
      <c r="BN244">
        <v>0</v>
      </c>
      <c r="BP244">
        <v>0</v>
      </c>
      <c r="BQ244">
        <v>5</v>
      </c>
      <c r="BR244">
        <v>0</v>
      </c>
      <c r="BS244">
        <v>1</v>
      </c>
      <c r="BT244">
        <v>1</v>
      </c>
      <c r="BU244">
        <v>1</v>
      </c>
      <c r="BV244">
        <v>1</v>
      </c>
      <c r="BW244">
        <v>1</v>
      </c>
      <c r="BX244">
        <v>1</v>
      </c>
      <c r="BZ244">
        <v>0</v>
      </c>
      <c r="CA244">
        <v>0</v>
      </c>
      <c r="CF244">
        <v>0</v>
      </c>
      <c r="CG244">
        <v>0</v>
      </c>
      <c r="CM244">
        <v>0</v>
      </c>
      <c r="CO244">
        <v>0</v>
      </c>
      <c r="CP244">
        <f t="shared" si="128"/>
        <v>1432</v>
      </c>
      <c r="CQ244">
        <f t="shared" si="129"/>
        <v>71.6</v>
      </c>
      <c r="CR244">
        <f t="shared" si="130"/>
        <v>0</v>
      </c>
      <c r="CS244">
        <f t="shared" si="131"/>
        <v>0</v>
      </c>
      <c r="CT244">
        <f t="shared" si="132"/>
        <v>0</v>
      </c>
      <c r="CU244">
        <f t="shared" si="133"/>
        <v>0</v>
      </c>
      <c r="CV244">
        <f t="shared" si="134"/>
        <v>0</v>
      </c>
      <c r="CW244">
        <f t="shared" si="135"/>
        <v>0</v>
      </c>
      <c r="CX244">
        <f t="shared" si="136"/>
        <v>0</v>
      </c>
      <c r="CY244">
        <f t="shared" si="137"/>
        <v>0</v>
      </c>
      <c r="CZ244">
        <f t="shared" si="138"/>
        <v>0</v>
      </c>
      <c r="DN244">
        <v>0</v>
      </c>
      <c r="DO244">
        <v>0</v>
      </c>
      <c r="DP244">
        <v>1</v>
      </c>
      <c r="DQ244">
        <v>1</v>
      </c>
      <c r="DR244">
        <v>1</v>
      </c>
      <c r="DS244">
        <v>1</v>
      </c>
      <c r="DT244">
        <v>1</v>
      </c>
      <c r="DU244">
        <v>1013</v>
      </c>
      <c r="DV244" t="s">
        <v>343</v>
      </c>
      <c r="DW244" t="s">
        <v>343</v>
      </c>
      <c r="DX244">
        <v>1</v>
      </c>
      <c r="EE244">
        <v>23391171</v>
      </c>
      <c r="EF244">
        <v>5</v>
      </c>
      <c r="EG244" t="s">
        <v>344</v>
      </c>
      <c r="EH244">
        <v>0</v>
      </c>
      <c r="EJ244">
        <v>3</v>
      </c>
      <c r="EK244">
        <v>600001</v>
      </c>
      <c r="EL244" t="s">
        <v>345</v>
      </c>
      <c r="EM244" t="s">
        <v>346</v>
      </c>
      <c r="EQ244">
        <v>0</v>
      </c>
      <c r="ER244">
        <v>0</v>
      </c>
      <c r="ES244">
        <v>71.6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Q244">
        <v>0</v>
      </c>
      <c r="FR244">
        <f t="shared" si="139"/>
        <v>1432</v>
      </c>
      <c r="FS244">
        <v>0</v>
      </c>
      <c r="FX244">
        <v>0</v>
      </c>
      <c r="FY244">
        <v>0</v>
      </c>
    </row>
    <row r="245" spans="1:181" ht="12.75">
      <c r="A245">
        <v>17</v>
      </c>
      <c r="B245">
        <v>1</v>
      </c>
      <c r="E245" t="s">
        <v>376</v>
      </c>
      <c r="F245" t="s">
        <v>341</v>
      </c>
      <c r="G245" t="s">
        <v>377</v>
      </c>
      <c r="H245" t="s">
        <v>343</v>
      </c>
      <c r="I245">
        <v>6</v>
      </c>
      <c r="J245">
        <v>0</v>
      </c>
      <c r="O245">
        <f t="shared" si="108"/>
        <v>2333.28</v>
      </c>
      <c r="P245">
        <f t="shared" si="109"/>
        <v>2333.28</v>
      </c>
      <c r="Q245">
        <f t="shared" si="110"/>
        <v>0</v>
      </c>
      <c r="R245">
        <f t="shared" si="111"/>
        <v>0</v>
      </c>
      <c r="S245">
        <f t="shared" si="112"/>
        <v>0</v>
      </c>
      <c r="T245">
        <f t="shared" si="113"/>
        <v>0</v>
      </c>
      <c r="U245">
        <f t="shared" si="114"/>
        <v>0</v>
      </c>
      <c r="V245">
        <f t="shared" si="115"/>
        <v>0</v>
      </c>
      <c r="W245">
        <f t="shared" si="116"/>
        <v>0</v>
      </c>
      <c r="X245">
        <f t="shared" si="117"/>
        <v>0</v>
      </c>
      <c r="Y245">
        <f t="shared" si="118"/>
        <v>0</v>
      </c>
      <c r="AA245">
        <v>0</v>
      </c>
      <c r="AB245">
        <f t="shared" si="119"/>
        <v>388.88</v>
      </c>
      <c r="AC245">
        <f t="shared" si="120"/>
        <v>388.88</v>
      </c>
      <c r="AD245">
        <f t="shared" si="121"/>
        <v>0</v>
      </c>
      <c r="AE245">
        <f t="shared" si="122"/>
        <v>0</v>
      </c>
      <c r="AF245">
        <f t="shared" si="123"/>
        <v>0</v>
      </c>
      <c r="AG245">
        <f t="shared" si="124"/>
        <v>0</v>
      </c>
      <c r="AH245">
        <f t="shared" si="125"/>
        <v>0</v>
      </c>
      <c r="AI245">
        <f t="shared" si="126"/>
        <v>0</v>
      </c>
      <c r="AJ245">
        <f t="shared" si="127"/>
        <v>0</v>
      </c>
      <c r="AK245">
        <v>388.88</v>
      </c>
      <c r="AL245">
        <v>388.88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V245">
        <v>1</v>
      </c>
      <c r="AW245">
        <v>1</v>
      </c>
      <c r="AX245">
        <v>1</v>
      </c>
      <c r="AY245">
        <v>1</v>
      </c>
      <c r="AZ245">
        <v>1</v>
      </c>
      <c r="BA245">
        <v>1</v>
      </c>
      <c r="BB245">
        <v>1</v>
      </c>
      <c r="BC245">
        <v>1</v>
      </c>
      <c r="BH245">
        <v>3</v>
      </c>
      <c r="BI245">
        <v>3</v>
      </c>
      <c r="BM245">
        <v>600001</v>
      </c>
      <c r="BN245">
        <v>0</v>
      </c>
      <c r="BP245">
        <v>0</v>
      </c>
      <c r="BQ245">
        <v>5</v>
      </c>
      <c r="BR245">
        <v>0</v>
      </c>
      <c r="BS245">
        <v>1</v>
      </c>
      <c r="BT245">
        <v>1</v>
      </c>
      <c r="BU245">
        <v>1</v>
      </c>
      <c r="BV245">
        <v>1</v>
      </c>
      <c r="BW245">
        <v>1</v>
      </c>
      <c r="BX245">
        <v>1</v>
      </c>
      <c r="BZ245">
        <v>0</v>
      </c>
      <c r="CA245">
        <v>0</v>
      </c>
      <c r="CF245">
        <v>0</v>
      </c>
      <c r="CG245">
        <v>0</v>
      </c>
      <c r="CM245">
        <v>0</v>
      </c>
      <c r="CO245">
        <v>0</v>
      </c>
      <c r="CP245">
        <f t="shared" si="128"/>
        <v>2333.28</v>
      </c>
      <c r="CQ245">
        <f t="shared" si="129"/>
        <v>388.88</v>
      </c>
      <c r="CR245">
        <f t="shared" si="130"/>
        <v>0</v>
      </c>
      <c r="CS245">
        <f t="shared" si="131"/>
        <v>0</v>
      </c>
      <c r="CT245">
        <f t="shared" si="132"/>
        <v>0</v>
      </c>
      <c r="CU245">
        <f t="shared" si="133"/>
        <v>0</v>
      </c>
      <c r="CV245">
        <f t="shared" si="134"/>
        <v>0</v>
      </c>
      <c r="CW245">
        <f t="shared" si="135"/>
        <v>0</v>
      </c>
      <c r="CX245">
        <f t="shared" si="136"/>
        <v>0</v>
      </c>
      <c r="CY245">
        <f t="shared" si="137"/>
        <v>0</v>
      </c>
      <c r="CZ245">
        <f t="shared" si="138"/>
        <v>0</v>
      </c>
      <c r="DN245">
        <v>0</v>
      </c>
      <c r="DO245">
        <v>0</v>
      </c>
      <c r="DP245">
        <v>1</v>
      </c>
      <c r="DQ245">
        <v>1</v>
      </c>
      <c r="DR245">
        <v>1</v>
      </c>
      <c r="DS245">
        <v>1</v>
      </c>
      <c r="DT245">
        <v>1</v>
      </c>
      <c r="DU245">
        <v>1013</v>
      </c>
      <c r="DV245" t="s">
        <v>343</v>
      </c>
      <c r="DW245" t="s">
        <v>343</v>
      </c>
      <c r="DX245">
        <v>1</v>
      </c>
      <c r="EE245">
        <v>23391171</v>
      </c>
      <c r="EF245">
        <v>5</v>
      </c>
      <c r="EG245" t="s">
        <v>344</v>
      </c>
      <c r="EH245">
        <v>0</v>
      </c>
      <c r="EJ245">
        <v>3</v>
      </c>
      <c r="EK245">
        <v>600001</v>
      </c>
      <c r="EL245" t="s">
        <v>345</v>
      </c>
      <c r="EM245" t="s">
        <v>346</v>
      </c>
      <c r="EQ245">
        <v>0</v>
      </c>
      <c r="ER245">
        <v>0</v>
      </c>
      <c r="ES245">
        <v>388.88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Q245">
        <v>0</v>
      </c>
      <c r="FR245">
        <f t="shared" si="139"/>
        <v>2333.28</v>
      </c>
      <c r="FS245">
        <v>0</v>
      </c>
      <c r="FX245">
        <v>0</v>
      </c>
      <c r="FY245">
        <v>0</v>
      </c>
    </row>
    <row r="246" spans="1:181" ht="12.75">
      <c r="A246">
        <v>17</v>
      </c>
      <c r="B246">
        <v>1</v>
      </c>
      <c r="E246" t="s">
        <v>378</v>
      </c>
      <c r="F246" t="s">
        <v>341</v>
      </c>
      <c r="G246" t="s">
        <v>379</v>
      </c>
      <c r="H246" t="s">
        <v>343</v>
      </c>
      <c r="I246">
        <v>40</v>
      </c>
      <c r="J246">
        <v>0</v>
      </c>
      <c r="O246">
        <f t="shared" si="108"/>
        <v>6937.6</v>
      </c>
      <c r="P246">
        <f t="shared" si="109"/>
        <v>6937.6</v>
      </c>
      <c r="Q246">
        <f t="shared" si="110"/>
        <v>0</v>
      </c>
      <c r="R246">
        <f t="shared" si="111"/>
        <v>0</v>
      </c>
      <c r="S246">
        <f t="shared" si="112"/>
        <v>0</v>
      </c>
      <c r="T246">
        <f t="shared" si="113"/>
        <v>0</v>
      </c>
      <c r="U246">
        <f t="shared" si="114"/>
        <v>0</v>
      </c>
      <c r="V246">
        <f t="shared" si="115"/>
        <v>0</v>
      </c>
      <c r="W246">
        <f t="shared" si="116"/>
        <v>0</v>
      </c>
      <c r="X246">
        <f t="shared" si="117"/>
        <v>0</v>
      </c>
      <c r="Y246">
        <f t="shared" si="118"/>
        <v>0</v>
      </c>
      <c r="AA246">
        <v>0</v>
      </c>
      <c r="AB246">
        <f t="shared" si="119"/>
        <v>173.44</v>
      </c>
      <c r="AC246">
        <f t="shared" si="120"/>
        <v>173.44</v>
      </c>
      <c r="AD246">
        <f t="shared" si="121"/>
        <v>0</v>
      </c>
      <c r="AE246">
        <f t="shared" si="122"/>
        <v>0</v>
      </c>
      <c r="AF246">
        <f t="shared" si="123"/>
        <v>0</v>
      </c>
      <c r="AG246">
        <f t="shared" si="124"/>
        <v>0</v>
      </c>
      <c r="AH246">
        <f t="shared" si="125"/>
        <v>0</v>
      </c>
      <c r="AI246">
        <f t="shared" si="126"/>
        <v>0</v>
      </c>
      <c r="AJ246">
        <f t="shared" si="127"/>
        <v>0</v>
      </c>
      <c r="AK246">
        <v>173.44</v>
      </c>
      <c r="AL246">
        <v>173.44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V246">
        <v>1</v>
      </c>
      <c r="AW246">
        <v>1</v>
      </c>
      <c r="AX246">
        <v>1</v>
      </c>
      <c r="AY246">
        <v>1</v>
      </c>
      <c r="AZ246">
        <v>1</v>
      </c>
      <c r="BA246">
        <v>1</v>
      </c>
      <c r="BB246">
        <v>1</v>
      </c>
      <c r="BC246">
        <v>1</v>
      </c>
      <c r="BH246">
        <v>3</v>
      </c>
      <c r="BI246">
        <v>3</v>
      </c>
      <c r="BM246">
        <v>600001</v>
      </c>
      <c r="BN246">
        <v>0</v>
      </c>
      <c r="BP246">
        <v>0</v>
      </c>
      <c r="BQ246">
        <v>5</v>
      </c>
      <c r="BR246">
        <v>0</v>
      </c>
      <c r="BS246">
        <v>1</v>
      </c>
      <c r="BT246">
        <v>1</v>
      </c>
      <c r="BU246">
        <v>1</v>
      </c>
      <c r="BV246">
        <v>1</v>
      </c>
      <c r="BW246">
        <v>1</v>
      </c>
      <c r="BX246">
        <v>1</v>
      </c>
      <c r="BZ246">
        <v>0</v>
      </c>
      <c r="CA246">
        <v>0</v>
      </c>
      <c r="CF246">
        <v>0</v>
      </c>
      <c r="CG246">
        <v>0</v>
      </c>
      <c r="CM246">
        <v>0</v>
      </c>
      <c r="CO246">
        <v>0</v>
      </c>
      <c r="CP246">
        <f t="shared" si="128"/>
        <v>6937.6</v>
      </c>
      <c r="CQ246">
        <f t="shared" si="129"/>
        <v>173.44</v>
      </c>
      <c r="CR246">
        <f t="shared" si="130"/>
        <v>0</v>
      </c>
      <c r="CS246">
        <f t="shared" si="131"/>
        <v>0</v>
      </c>
      <c r="CT246">
        <f t="shared" si="132"/>
        <v>0</v>
      </c>
      <c r="CU246">
        <f t="shared" si="133"/>
        <v>0</v>
      </c>
      <c r="CV246">
        <f t="shared" si="134"/>
        <v>0</v>
      </c>
      <c r="CW246">
        <f t="shared" si="135"/>
        <v>0</v>
      </c>
      <c r="CX246">
        <f t="shared" si="136"/>
        <v>0</v>
      </c>
      <c r="CY246">
        <f t="shared" si="137"/>
        <v>0</v>
      </c>
      <c r="CZ246">
        <f t="shared" si="138"/>
        <v>0</v>
      </c>
      <c r="DN246">
        <v>0</v>
      </c>
      <c r="DO246">
        <v>0</v>
      </c>
      <c r="DP246">
        <v>1</v>
      </c>
      <c r="DQ246">
        <v>1</v>
      </c>
      <c r="DR246">
        <v>1</v>
      </c>
      <c r="DS246">
        <v>1</v>
      </c>
      <c r="DT246">
        <v>1</v>
      </c>
      <c r="DU246">
        <v>1013</v>
      </c>
      <c r="DV246" t="s">
        <v>343</v>
      </c>
      <c r="DW246" t="s">
        <v>343</v>
      </c>
      <c r="DX246">
        <v>1</v>
      </c>
      <c r="EE246">
        <v>23391171</v>
      </c>
      <c r="EF246">
        <v>5</v>
      </c>
      <c r="EG246" t="s">
        <v>344</v>
      </c>
      <c r="EH246">
        <v>0</v>
      </c>
      <c r="EJ246">
        <v>3</v>
      </c>
      <c r="EK246">
        <v>600001</v>
      </c>
      <c r="EL246" t="s">
        <v>345</v>
      </c>
      <c r="EM246" t="s">
        <v>346</v>
      </c>
      <c r="EQ246">
        <v>0</v>
      </c>
      <c r="ER246">
        <v>0</v>
      </c>
      <c r="ES246">
        <v>173.44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Q246">
        <v>0</v>
      </c>
      <c r="FR246">
        <f t="shared" si="139"/>
        <v>6937.6</v>
      </c>
      <c r="FS246">
        <v>0</v>
      </c>
      <c r="FX246">
        <v>0</v>
      </c>
      <c r="FY246">
        <v>0</v>
      </c>
    </row>
    <row r="247" spans="1:181" ht="12.75">
      <c r="A247">
        <v>17</v>
      </c>
      <c r="B247">
        <v>1</v>
      </c>
      <c r="E247" t="s">
        <v>380</v>
      </c>
      <c r="F247" t="s">
        <v>341</v>
      </c>
      <c r="G247" t="s">
        <v>381</v>
      </c>
      <c r="H247" t="s">
        <v>343</v>
      </c>
      <c r="I247">
        <v>8</v>
      </c>
      <c r="J247">
        <v>0</v>
      </c>
      <c r="O247">
        <f t="shared" si="108"/>
        <v>1998.16</v>
      </c>
      <c r="P247">
        <f t="shared" si="109"/>
        <v>1998.16</v>
      </c>
      <c r="Q247">
        <f t="shared" si="110"/>
        <v>0</v>
      </c>
      <c r="R247">
        <f t="shared" si="111"/>
        <v>0</v>
      </c>
      <c r="S247">
        <f t="shared" si="112"/>
        <v>0</v>
      </c>
      <c r="T247">
        <f t="shared" si="113"/>
        <v>0</v>
      </c>
      <c r="U247">
        <f t="shared" si="114"/>
        <v>0</v>
      </c>
      <c r="V247">
        <f t="shared" si="115"/>
        <v>0</v>
      </c>
      <c r="W247">
        <f t="shared" si="116"/>
        <v>0</v>
      </c>
      <c r="X247">
        <f t="shared" si="117"/>
        <v>0</v>
      </c>
      <c r="Y247">
        <f t="shared" si="118"/>
        <v>0</v>
      </c>
      <c r="AA247">
        <v>0</v>
      </c>
      <c r="AB247">
        <f t="shared" si="119"/>
        <v>249.77</v>
      </c>
      <c r="AC247">
        <f t="shared" si="120"/>
        <v>249.77</v>
      </c>
      <c r="AD247">
        <f t="shared" si="121"/>
        <v>0</v>
      </c>
      <c r="AE247">
        <f t="shared" si="122"/>
        <v>0</v>
      </c>
      <c r="AF247">
        <f t="shared" si="123"/>
        <v>0</v>
      </c>
      <c r="AG247">
        <f t="shared" si="124"/>
        <v>0</v>
      </c>
      <c r="AH247">
        <f t="shared" si="125"/>
        <v>0</v>
      </c>
      <c r="AI247">
        <f t="shared" si="126"/>
        <v>0</v>
      </c>
      <c r="AJ247">
        <f t="shared" si="127"/>
        <v>0</v>
      </c>
      <c r="AK247">
        <v>249.77</v>
      </c>
      <c r="AL247">
        <v>249.77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V247">
        <v>1</v>
      </c>
      <c r="AW247">
        <v>1</v>
      </c>
      <c r="AX247">
        <v>1</v>
      </c>
      <c r="AY247">
        <v>1</v>
      </c>
      <c r="AZ247">
        <v>1</v>
      </c>
      <c r="BA247">
        <v>1</v>
      </c>
      <c r="BB247">
        <v>1</v>
      </c>
      <c r="BC247">
        <v>1</v>
      </c>
      <c r="BH247">
        <v>3</v>
      </c>
      <c r="BI247">
        <v>3</v>
      </c>
      <c r="BM247">
        <v>600001</v>
      </c>
      <c r="BN247">
        <v>0</v>
      </c>
      <c r="BP247">
        <v>0</v>
      </c>
      <c r="BQ247">
        <v>5</v>
      </c>
      <c r="BR247">
        <v>0</v>
      </c>
      <c r="BS247">
        <v>1</v>
      </c>
      <c r="BT247">
        <v>1</v>
      </c>
      <c r="BU247">
        <v>1</v>
      </c>
      <c r="BV247">
        <v>1</v>
      </c>
      <c r="BW247">
        <v>1</v>
      </c>
      <c r="BX247">
        <v>1</v>
      </c>
      <c r="BZ247">
        <v>0</v>
      </c>
      <c r="CA247">
        <v>0</v>
      </c>
      <c r="CF247">
        <v>0</v>
      </c>
      <c r="CG247">
        <v>0</v>
      </c>
      <c r="CM247">
        <v>0</v>
      </c>
      <c r="CO247">
        <v>0</v>
      </c>
      <c r="CP247">
        <f t="shared" si="128"/>
        <v>1998.16</v>
      </c>
      <c r="CQ247">
        <f t="shared" si="129"/>
        <v>249.77</v>
      </c>
      <c r="CR247">
        <f t="shared" si="130"/>
        <v>0</v>
      </c>
      <c r="CS247">
        <f t="shared" si="131"/>
        <v>0</v>
      </c>
      <c r="CT247">
        <f t="shared" si="132"/>
        <v>0</v>
      </c>
      <c r="CU247">
        <f t="shared" si="133"/>
        <v>0</v>
      </c>
      <c r="CV247">
        <f t="shared" si="134"/>
        <v>0</v>
      </c>
      <c r="CW247">
        <f t="shared" si="135"/>
        <v>0</v>
      </c>
      <c r="CX247">
        <f t="shared" si="136"/>
        <v>0</v>
      </c>
      <c r="CY247">
        <f t="shared" si="137"/>
        <v>0</v>
      </c>
      <c r="CZ247">
        <f t="shared" si="138"/>
        <v>0</v>
      </c>
      <c r="DN247">
        <v>0</v>
      </c>
      <c r="DO247">
        <v>0</v>
      </c>
      <c r="DP247">
        <v>1</v>
      </c>
      <c r="DQ247">
        <v>1</v>
      </c>
      <c r="DR247">
        <v>1</v>
      </c>
      <c r="DS247">
        <v>1</v>
      </c>
      <c r="DT247">
        <v>1</v>
      </c>
      <c r="DU247">
        <v>1013</v>
      </c>
      <c r="DV247" t="s">
        <v>343</v>
      </c>
      <c r="DW247" t="s">
        <v>343</v>
      </c>
      <c r="DX247">
        <v>1</v>
      </c>
      <c r="EE247">
        <v>23391171</v>
      </c>
      <c r="EF247">
        <v>5</v>
      </c>
      <c r="EG247" t="s">
        <v>344</v>
      </c>
      <c r="EH247">
        <v>0</v>
      </c>
      <c r="EJ247">
        <v>3</v>
      </c>
      <c r="EK247">
        <v>600001</v>
      </c>
      <c r="EL247" t="s">
        <v>345</v>
      </c>
      <c r="EM247" t="s">
        <v>346</v>
      </c>
      <c r="EQ247">
        <v>0</v>
      </c>
      <c r="ER247">
        <v>0</v>
      </c>
      <c r="ES247">
        <v>249.77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Q247">
        <v>0</v>
      </c>
      <c r="FR247">
        <f t="shared" si="139"/>
        <v>1998.16</v>
      </c>
      <c r="FS247">
        <v>0</v>
      </c>
      <c r="FX247">
        <v>0</v>
      </c>
      <c r="FY247">
        <v>0</v>
      </c>
    </row>
    <row r="248" spans="1:181" ht="12.75">
      <c r="A248">
        <v>17</v>
      </c>
      <c r="B248">
        <v>1</v>
      </c>
      <c r="E248" t="s">
        <v>382</v>
      </c>
      <c r="F248" t="s">
        <v>341</v>
      </c>
      <c r="G248" t="s">
        <v>383</v>
      </c>
      <c r="H248" t="s">
        <v>361</v>
      </c>
      <c r="I248">
        <v>92</v>
      </c>
      <c r="J248">
        <v>0</v>
      </c>
      <c r="O248">
        <f t="shared" si="108"/>
        <v>4461.08</v>
      </c>
      <c r="P248">
        <f t="shared" si="109"/>
        <v>4461.08</v>
      </c>
      <c r="Q248">
        <f t="shared" si="110"/>
        <v>0</v>
      </c>
      <c r="R248">
        <f t="shared" si="111"/>
        <v>0</v>
      </c>
      <c r="S248">
        <f t="shared" si="112"/>
        <v>0</v>
      </c>
      <c r="T248">
        <f t="shared" si="113"/>
        <v>0</v>
      </c>
      <c r="U248">
        <f t="shared" si="114"/>
        <v>0</v>
      </c>
      <c r="V248">
        <f t="shared" si="115"/>
        <v>0</v>
      </c>
      <c r="W248">
        <f t="shared" si="116"/>
        <v>0</v>
      </c>
      <c r="X248">
        <f t="shared" si="117"/>
        <v>0</v>
      </c>
      <c r="Y248">
        <f t="shared" si="118"/>
        <v>0</v>
      </c>
      <c r="AA248">
        <v>0</v>
      </c>
      <c r="AB248">
        <f t="shared" si="119"/>
        <v>48.49</v>
      </c>
      <c r="AC248">
        <f t="shared" si="120"/>
        <v>48.49</v>
      </c>
      <c r="AD248">
        <f t="shared" si="121"/>
        <v>0</v>
      </c>
      <c r="AE248">
        <f t="shared" si="122"/>
        <v>0</v>
      </c>
      <c r="AF248">
        <f t="shared" si="123"/>
        <v>0</v>
      </c>
      <c r="AG248">
        <f t="shared" si="124"/>
        <v>0</v>
      </c>
      <c r="AH248">
        <f t="shared" si="125"/>
        <v>0</v>
      </c>
      <c r="AI248">
        <f t="shared" si="126"/>
        <v>0</v>
      </c>
      <c r="AJ248">
        <f t="shared" si="127"/>
        <v>0</v>
      </c>
      <c r="AK248">
        <v>48.49</v>
      </c>
      <c r="AL248">
        <v>48.49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V248">
        <v>1</v>
      </c>
      <c r="AW248">
        <v>1</v>
      </c>
      <c r="AX248">
        <v>1</v>
      </c>
      <c r="AY248">
        <v>1</v>
      </c>
      <c r="AZ248">
        <v>1</v>
      </c>
      <c r="BA248">
        <v>1</v>
      </c>
      <c r="BB248">
        <v>1</v>
      </c>
      <c r="BC248">
        <v>1</v>
      </c>
      <c r="BH248">
        <v>3</v>
      </c>
      <c r="BI248">
        <v>3</v>
      </c>
      <c r="BM248">
        <v>600001</v>
      </c>
      <c r="BN248">
        <v>0</v>
      </c>
      <c r="BP248">
        <v>0</v>
      </c>
      <c r="BQ248">
        <v>5</v>
      </c>
      <c r="BR248">
        <v>0</v>
      </c>
      <c r="BS248">
        <v>1</v>
      </c>
      <c r="BT248">
        <v>1</v>
      </c>
      <c r="BU248">
        <v>1</v>
      </c>
      <c r="BV248">
        <v>1</v>
      </c>
      <c r="BW248">
        <v>1</v>
      </c>
      <c r="BX248">
        <v>1</v>
      </c>
      <c r="BZ248">
        <v>0</v>
      </c>
      <c r="CA248">
        <v>0</v>
      </c>
      <c r="CF248">
        <v>0</v>
      </c>
      <c r="CG248">
        <v>0</v>
      </c>
      <c r="CM248">
        <v>0</v>
      </c>
      <c r="CO248">
        <v>0</v>
      </c>
      <c r="CP248">
        <f t="shared" si="128"/>
        <v>4461.08</v>
      </c>
      <c r="CQ248">
        <f t="shared" si="129"/>
        <v>48.49</v>
      </c>
      <c r="CR248">
        <f t="shared" si="130"/>
        <v>0</v>
      </c>
      <c r="CS248">
        <f t="shared" si="131"/>
        <v>0</v>
      </c>
      <c r="CT248">
        <f t="shared" si="132"/>
        <v>0</v>
      </c>
      <c r="CU248">
        <f t="shared" si="133"/>
        <v>0</v>
      </c>
      <c r="CV248">
        <f t="shared" si="134"/>
        <v>0</v>
      </c>
      <c r="CW248">
        <f t="shared" si="135"/>
        <v>0</v>
      </c>
      <c r="CX248">
        <f t="shared" si="136"/>
        <v>0</v>
      </c>
      <c r="CY248">
        <f t="shared" si="137"/>
        <v>0</v>
      </c>
      <c r="CZ248">
        <f t="shared" si="138"/>
        <v>0</v>
      </c>
      <c r="DN248">
        <v>0</v>
      </c>
      <c r="DO248">
        <v>0</v>
      </c>
      <c r="DP248">
        <v>1</v>
      </c>
      <c r="DQ248">
        <v>1</v>
      </c>
      <c r="DR248">
        <v>1</v>
      </c>
      <c r="DS248">
        <v>1</v>
      </c>
      <c r="DT248">
        <v>1</v>
      </c>
      <c r="DU248">
        <v>1003</v>
      </c>
      <c r="DV248" t="s">
        <v>361</v>
      </c>
      <c r="DW248" t="s">
        <v>361</v>
      </c>
      <c r="DX248">
        <v>1</v>
      </c>
      <c r="EE248">
        <v>23391171</v>
      </c>
      <c r="EF248">
        <v>5</v>
      </c>
      <c r="EG248" t="s">
        <v>344</v>
      </c>
      <c r="EH248">
        <v>0</v>
      </c>
      <c r="EJ248">
        <v>3</v>
      </c>
      <c r="EK248">
        <v>600001</v>
      </c>
      <c r="EL248" t="s">
        <v>345</v>
      </c>
      <c r="EM248" t="s">
        <v>346</v>
      </c>
      <c r="EQ248">
        <v>0</v>
      </c>
      <c r="ER248">
        <v>0</v>
      </c>
      <c r="ES248">
        <v>48.49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Q248">
        <v>0</v>
      </c>
      <c r="FR248">
        <f t="shared" si="139"/>
        <v>4461.08</v>
      </c>
      <c r="FS248">
        <v>0</v>
      </c>
      <c r="FX248">
        <v>0</v>
      </c>
      <c r="FY248">
        <v>0</v>
      </c>
    </row>
    <row r="249" spans="1:181" ht="12.75">
      <c r="A249">
        <v>17</v>
      </c>
      <c r="B249">
        <v>1</v>
      </c>
      <c r="E249" t="s">
        <v>384</v>
      </c>
      <c r="F249" t="s">
        <v>341</v>
      </c>
      <c r="G249" t="s">
        <v>385</v>
      </c>
      <c r="H249" t="s">
        <v>343</v>
      </c>
      <c r="I249">
        <v>92</v>
      </c>
      <c r="J249">
        <v>0</v>
      </c>
      <c r="O249">
        <f t="shared" si="108"/>
        <v>1110.44</v>
      </c>
      <c r="P249">
        <f t="shared" si="109"/>
        <v>1110.44</v>
      </c>
      <c r="Q249">
        <f t="shared" si="110"/>
        <v>0</v>
      </c>
      <c r="R249">
        <f t="shared" si="111"/>
        <v>0</v>
      </c>
      <c r="S249">
        <f t="shared" si="112"/>
        <v>0</v>
      </c>
      <c r="T249">
        <f t="shared" si="113"/>
        <v>0</v>
      </c>
      <c r="U249">
        <f t="shared" si="114"/>
        <v>0</v>
      </c>
      <c r="V249">
        <f t="shared" si="115"/>
        <v>0</v>
      </c>
      <c r="W249">
        <f t="shared" si="116"/>
        <v>0</v>
      </c>
      <c r="X249">
        <f t="shared" si="117"/>
        <v>0</v>
      </c>
      <c r="Y249">
        <f t="shared" si="118"/>
        <v>0</v>
      </c>
      <c r="AA249">
        <v>0</v>
      </c>
      <c r="AB249">
        <f t="shared" si="119"/>
        <v>12.07</v>
      </c>
      <c r="AC249">
        <f t="shared" si="120"/>
        <v>12.07</v>
      </c>
      <c r="AD249">
        <f t="shared" si="121"/>
        <v>0</v>
      </c>
      <c r="AE249">
        <f t="shared" si="122"/>
        <v>0</v>
      </c>
      <c r="AF249">
        <f t="shared" si="123"/>
        <v>0</v>
      </c>
      <c r="AG249">
        <f t="shared" si="124"/>
        <v>0</v>
      </c>
      <c r="AH249">
        <f t="shared" si="125"/>
        <v>0</v>
      </c>
      <c r="AI249">
        <f t="shared" si="126"/>
        <v>0</v>
      </c>
      <c r="AJ249">
        <f t="shared" si="127"/>
        <v>0</v>
      </c>
      <c r="AK249">
        <v>12.07</v>
      </c>
      <c r="AL249">
        <v>12.07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V249">
        <v>1</v>
      </c>
      <c r="AW249">
        <v>1</v>
      </c>
      <c r="AX249">
        <v>1</v>
      </c>
      <c r="AY249">
        <v>1</v>
      </c>
      <c r="AZ249">
        <v>1</v>
      </c>
      <c r="BA249">
        <v>1</v>
      </c>
      <c r="BB249">
        <v>1</v>
      </c>
      <c r="BC249">
        <v>1</v>
      </c>
      <c r="BH249">
        <v>3</v>
      </c>
      <c r="BI249">
        <v>3</v>
      </c>
      <c r="BM249">
        <v>600001</v>
      </c>
      <c r="BN249">
        <v>0</v>
      </c>
      <c r="BP249">
        <v>0</v>
      </c>
      <c r="BQ249">
        <v>5</v>
      </c>
      <c r="BR249">
        <v>0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1</v>
      </c>
      <c r="BZ249">
        <v>0</v>
      </c>
      <c r="CA249">
        <v>0</v>
      </c>
      <c r="CF249">
        <v>0</v>
      </c>
      <c r="CG249">
        <v>0</v>
      </c>
      <c r="CM249">
        <v>0</v>
      </c>
      <c r="CO249">
        <v>0</v>
      </c>
      <c r="CP249">
        <f t="shared" si="128"/>
        <v>1110.44</v>
      </c>
      <c r="CQ249">
        <f t="shared" si="129"/>
        <v>12.07</v>
      </c>
      <c r="CR249">
        <f t="shared" si="130"/>
        <v>0</v>
      </c>
      <c r="CS249">
        <f t="shared" si="131"/>
        <v>0</v>
      </c>
      <c r="CT249">
        <f t="shared" si="132"/>
        <v>0</v>
      </c>
      <c r="CU249">
        <f t="shared" si="133"/>
        <v>0</v>
      </c>
      <c r="CV249">
        <f t="shared" si="134"/>
        <v>0</v>
      </c>
      <c r="CW249">
        <f t="shared" si="135"/>
        <v>0</v>
      </c>
      <c r="CX249">
        <f t="shared" si="136"/>
        <v>0</v>
      </c>
      <c r="CY249">
        <f t="shared" si="137"/>
        <v>0</v>
      </c>
      <c r="CZ249">
        <f t="shared" si="138"/>
        <v>0</v>
      </c>
      <c r="DN249">
        <v>0</v>
      </c>
      <c r="DO249">
        <v>0</v>
      </c>
      <c r="DP249">
        <v>1</v>
      </c>
      <c r="DQ249">
        <v>1</v>
      </c>
      <c r="DR249">
        <v>1</v>
      </c>
      <c r="DS249">
        <v>1</v>
      </c>
      <c r="DT249">
        <v>1</v>
      </c>
      <c r="DU249">
        <v>1013</v>
      </c>
      <c r="DV249" t="s">
        <v>343</v>
      </c>
      <c r="DW249" t="s">
        <v>343</v>
      </c>
      <c r="DX249">
        <v>1</v>
      </c>
      <c r="EE249">
        <v>23391171</v>
      </c>
      <c r="EF249">
        <v>5</v>
      </c>
      <c r="EG249" t="s">
        <v>344</v>
      </c>
      <c r="EH249">
        <v>0</v>
      </c>
      <c r="EJ249">
        <v>3</v>
      </c>
      <c r="EK249">
        <v>600001</v>
      </c>
      <c r="EL249" t="s">
        <v>345</v>
      </c>
      <c r="EM249" t="s">
        <v>346</v>
      </c>
      <c r="EQ249">
        <v>0</v>
      </c>
      <c r="ER249">
        <v>0</v>
      </c>
      <c r="ES249">
        <v>12.07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Q249">
        <v>0</v>
      </c>
      <c r="FR249">
        <f t="shared" si="139"/>
        <v>1110.44</v>
      </c>
      <c r="FS249">
        <v>0</v>
      </c>
      <c r="FX249">
        <v>0</v>
      </c>
      <c r="FY249">
        <v>0</v>
      </c>
    </row>
    <row r="250" spans="1:181" ht="12.75">
      <c r="A250">
        <v>17</v>
      </c>
      <c r="B250">
        <v>1</v>
      </c>
      <c r="E250" t="s">
        <v>386</v>
      </c>
      <c r="F250" t="s">
        <v>341</v>
      </c>
      <c r="G250" t="s">
        <v>387</v>
      </c>
      <c r="H250" t="s">
        <v>343</v>
      </c>
      <c r="I250">
        <v>75</v>
      </c>
      <c r="J250">
        <v>0</v>
      </c>
      <c r="O250">
        <f t="shared" si="108"/>
        <v>8786.25</v>
      </c>
      <c r="P250">
        <f t="shared" si="109"/>
        <v>8786.25</v>
      </c>
      <c r="Q250">
        <f t="shared" si="110"/>
        <v>0</v>
      </c>
      <c r="R250">
        <f t="shared" si="111"/>
        <v>0</v>
      </c>
      <c r="S250">
        <f t="shared" si="112"/>
        <v>0</v>
      </c>
      <c r="T250">
        <f t="shared" si="113"/>
        <v>0</v>
      </c>
      <c r="U250">
        <f t="shared" si="114"/>
        <v>0</v>
      </c>
      <c r="V250">
        <f t="shared" si="115"/>
        <v>0</v>
      </c>
      <c r="W250">
        <f t="shared" si="116"/>
        <v>0</v>
      </c>
      <c r="X250">
        <f t="shared" si="117"/>
        <v>0</v>
      </c>
      <c r="Y250">
        <f t="shared" si="118"/>
        <v>0</v>
      </c>
      <c r="AA250">
        <v>0</v>
      </c>
      <c r="AB250">
        <f t="shared" si="119"/>
        <v>117.15</v>
      </c>
      <c r="AC250">
        <f t="shared" si="120"/>
        <v>117.15</v>
      </c>
      <c r="AD250">
        <f t="shared" si="121"/>
        <v>0</v>
      </c>
      <c r="AE250">
        <f t="shared" si="122"/>
        <v>0</v>
      </c>
      <c r="AF250">
        <f t="shared" si="123"/>
        <v>0</v>
      </c>
      <c r="AG250">
        <f t="shared" si="124"/>
        <v>0</v>
      </c>
      <c r="AH250">
        <f t="shared" si="125"/>
        <v>0</v>
      </c>
      <c r="AI250">
        <f t="shared" si="126"/>
        <v>0</v>
      </c>
      <c r="AJ250">
        <f t="shared" si="127"/>
        <v>0</v>
      </c>
      <c r="AK250">
        <v>117.15</v>
      </c>
      <c r="AL250">
        <v>117.15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V250">
        <v>1</v>
      </c>
      <c r="AW250">
        <v>1</v>
      </c>
      <c r="AX250">
        <v>1</v>
      </c>
      <c r="AY250">
        <v>1</v>
      </c>
      <c r="AZ250">
        <v>1</v>
      </c>
      <c r="BA250">
        <v>1</v>
      </c>
      <c r="BB250">
        <v>1</v>
      </c>
      <c r="BC250">
        <v>1</v>
      </c>
      <c r="BH250">
        <v>3</v>
      </c>
      <c r="BI250">
        <v>3</v>
      </c>
      <c r="BM250">
        <v>600001</v>
      </c>
      <c r="BN250">
        <v>0</v>
      </c>
      <c r="BP250">
        <v>0</v>
      </c>
      <c r="BQ250">
        <v>5</v>
      </c>
      <c r="BR250">
        <v>0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Z250">
        <v>0</v>
      </c>
      <c r="CA250">
        <v>0</v>
      </c>
      <c r="CF250">
        <v>0</v>
      </c>
      <c r="CG250">
        <v>0</v>
      </c>
      <c r="CM250">
        <v>0</v>
      </c>
      <c r="CO250">
        <v>0</v>
      </c>
      <c r="CP250">
        <f t="shared" si="128"/>
        <v>8786.25</v>
      </c>
      <c r="CQ250">
        <f t="shared" si="129"/>
        <v>117.15</v>
      </c>
      <c r="CR250">
        <f t="shared" si="130"/>
        <v>0</v>
      </c>
      <c r="CS250">
        <f t="shared" si="131"/>
        <v>0</v>
      </c>
      <c r="CT250">
        <f t="shared" si="132"/>
        <v>0</v>
      </c>
      <c r="CU250">
        <f t="shared" si="133"/>
        <v>0</v>
      </c>
      <c r="CV250">
        <f t="shared" si="134"/>
        <v>0</v>
      </c>
      <c r="CW250">
        <f t="shared" si="135"/>
        <v>0</v>
      </c>
      <c r="CX250">
        <f t="shared" si="136"/>
        <v>0</v>
      </c>
      <c r="CY250">
        <f t="shared" si="137"/>
        <v>0</v>
      </c>
      <c r="CZ250">
        <f t="shared" si="138"/>
        <v>0</v>
      </c>
      <c r="DN250">
        <v>0</v>
      </c>
      <c r="DO250">
        <v>0</v>
      </c>
      <c r="DP250">
        <v>1</v>
      </c>
      <c r="DQ250">
        <v>1</v>
      </c>
      <c r="DR250">
        <v>1</v>
      </c>
      <c r="DS250">
        <v>1</v>
      </c>
      <c r="DT250">
        <v>1</v>
      </c>
      <c r="DU250">
        <v>1013</v>
      </c>
      <c r="DV250" t="s">
        <v>343</v>
      </c>
      <c r="DW250" t="s">
        <v>343</v>
      </c>
      <c r="DX250">
        <v>1</v>
      </c>
      <c r="EE250">
        <v>23391171</v>
      </c>
      <c r="EF250">
        <v>5</v>
      </c>
      <c r="EG250" t="s">
        <v>344</v>
      </c>
      <c r="EH250">
        <v>0</v>
      </c>
      <c r="EJ250">
        <v>3</v>
      </c>
      <c r="EK250">
        <v>600001</v>
      </c>
      <c r="EL250" t="s">
        <v>345</v>
      </c>
      <c r="EM250" t="s">
        <v>346</v>
      </c>
      <c r="EQ250">
        <v>0</v>
      </c>
      <c r="ER250">
        <v>0</v>
      </c>
      <c r="ES250">
        <v>117.15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Q250">
        <v>0</v>
      </c>
      <c r="FR250">
        <f t="shared" si="139"/>
        <v>8786.25</v>
      </c>
      <c r="FS250">
        <v>0</v>
      </c>
      <c r="FX250">
        <v>0</v>
      </c>
      <c r="FY250">
        <v>0</v>
      </c>
    </row>
    <row r="251" spans="1:181" ht="12.75">
      <c r="A251">
        <v>17</v>
      </c>
      <c r="B251">
        <v>1</v>
      </c>
      <c r="E251" t="s">
        <v>388</v>
      </c>
      <c r="F251" t="s">
        <v>341</v>
      </c>
      <c r="G251" t="s">
        <v>389</v>
      </c>
      <c r="H251" t="s">
        <v>343</v>
      </c>
      <c r="I251">
        <v>48</v>
      </c>
      <c r="J251">
        <v>0</v>
      </c>
      <c r="O251">
        <f t="shared" si="108"/>
        <v>5623.2</v>
      </c>
      <c r="P251">
        <f t="shared" si="109"/>
        <v>5623.2</v>
      </c>
      <c r="Q251">
        <f t="shared" si="110"/>
        <v>0</v>
      </c>
      <c r="R251">
        <f t="shared" si="111"/>
        <v>0</v>
      </c>
      <c r="S251">
        <f t="shared" si="112"/>
        <v>0</v>
      </c>
      <c r="T251">
        <f t="shared" si="113"/>
        <v>0</v>
      </c>
      <c r="U251">
        <f t="shared" si="114"/>
        <v>0</v>
      </c>
      <c r="V251">
        <f t="shared" si="115"/>
        <v>0</v>
      </c>
      <c r="W251">
        <f t="shared" si="116"/>
        <v>0</v>
      </c>
      <c r="X251">
        <f t="shared" si="117"/>
        <v>0</v>
      </c>
      <c r="Y251">
        <f t="shared" si="118"/>
        <v>0</v>
      </c>
      <c r="AA251">
        <v>0</v>
      </c>
      <c r="AB251">
        <f t="shared" si="119"/>
        <v>117.15</v>
      </c>
      <c r="AC251">
        <f t="shared" si="120"/>
        <v>117.15</v>
      </c>
      <c r="AD251">
        <f t="shared" si="121"/>
        <v>0</v>
      </c>
      <c r="AE251">
        <f t="shared" si="122"/>
        <v>0</v>
      </c>
      <c r="AF251">
        <f t="shared" si="123"/>
        <v>0</v>
      </c>
      <c r="AG251">
        <f t="shared" si="124"/>
        <v>0</v>
      </c>
      <c r="AH251">
        <f t="shared" si="125"/>
        <v>0</v>
      </c>
      <c r="AI251">
        <f t="shared" si="126"/>
        <v>0</v>
      </c>
      <c r="AJ251">
        <f t="shared" si="127"/>
        <v>0</v>
      </c>
      <c r="AK251">
        <v>117.15</v>
      </c>
      <c r="AL251">
        <v>117.15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V251">
        <v>1</v>
      </c>
      <c r="AW251">
        <v>1</v>
      </c>
      <c r="AX251">
        <v>1</v>
      </c>
      <c r="AY251">
        <v>1</v>
      </c>
      <c r="AZ251">
        <v>1</v>
      </c>
      <c r="BA251">
        <v>1</v>
      </c>
      <c r="BB251">
        <v>1</v>
      </c>
      <c r="BC251">
        <v>1</v>
      </c>
      <c r="BH251">
        <v>3</v>
      </c>
      <c r="BI251">
        <v>3</v>
      </c>
      <c r="BM251">
        <v>600001</v>
      </c>
      <c r="BN251">
        <v>0</v>
      </c>
      <c r="BP251">
        <v>0</v>
      </c>
      <c r="BQ251">
        <v>5</v>
      </c>
      <c r="BR251">
        <v>0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Z251">
        <v>0</v>
      </c>
      <c r="CA251">
        <v>0</v>
      </c>
      <c r="CF251">
        <v>0</v>
      </c>
      <c r="CG251">
        <v>0</v>
      </c>
      <c r="CM251">
        <v>0</v>
      </c>
      <c r="CO251">
        <v>0</v>
      </c>
      <c r="CP251">
        <f t="shared" si="128"/>
        <v>5623.2</v>
      </c>
      <c r="CQ251">
        <f t="shared" si="129"/>
        <v>117.15</v>
      </c>
      <c r="CR251">
        <f t="shared" si="130"/>
        <v>0</v>
      </c>
      <c r="CS251">
        <f t="shared" si="131"/>
        <v>0</v>
      </c>
      <c r="CT251">
        <f t="shared" si="132"/>
        <v>0</v>
      </c>
      <c r="CU251">
        <f t="shared" si="133"/>
        <v>0</v>
      </c>
      <c r="CV251">
        <f t="shared" si="134"/>
        <v>0</v>
      </c>
      <c r="CW251">
        <f t="shared" si="135"/>
        <v>0</v>
      </c>
      <c r="CX251">
        <f t="shared" si="136"/>
        <v>0</v>
      </c>
      <c r="CY251">
        <f t="shared" si="137"/>
        <v>0</v>
      </c>
      <c r="CZ251">
        <f t="shared" si="138"/>
        <v>0</v>
      </c>
      <c r="DN251">
        <v>0</v>
      </c>
      <c r="DO251">
        <v>0</v>
      </c>
      <c r="DP251">
        <v>1</v>
      </c>
      <c r="DQ251">
        <v>1</v>
      </c>
      <c r="DR251">
        <v>1</v>
      </c>
      <c r="DS251">
        <v>1</v>
      </c>
      <c r="DT251">
        <v>1</v>
      </c>
      <c r="DU251">
        <v>1013</v>
      </c>
      <c r="DV251" t="s">
        <v>343</v>
      </c>
      <c r="DW251" t="s">
        <v>343</v>
      </c>
      <c r="DX251">
        <v>1</v>
      </c>
      <c r="EE251">
        <v>23391171</v>
      </c>
      <c r="EF251">
        <v>5</v>
      </c>
      <c r="EG251" t="s">
        <v>344</v>
      </c>
      <c r="EH251">
        <v>0</v>
      </c>
      <c r="EJ251">
        <v>3</v>
      </c>
      <c r="EK251">
        <v>600001</v>
      </c>
      <c r="EL251" t="s">
        <v>345</v>
      </c>
      <c r="EM251" t="s">
        <v>346</v>
      </c>
      <c r="EQ251">
        <v>0</v>
      </c>
      <c r="ER251">
        <v>0</v>
      </c>
      <c r="ES251">
        <v>117.15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Q251">
        <v>0</v>
      </c>
      <c r="FR251">
        <f t="shared" si="139"/>
        <v>5623.2</v>
      </c>
      <c r="FS251">
        <v>0</v>
      </c>
      <c r="FX251">
        <v>0</v>
      </c>
      <c r="FY251">
        <v>0</v>
      </c>
    </row>
    <row r="252" spans="1:181" ht="12.75">
      <c r="A252">
        <v>17</v>
      </c>
      <c r="B252">
        <v>1</v>
      </c>
      <c r="E252" t="s">
        <v>390</v>
      </c>
      <c r="F252" t="s">
        <v>341</v>
      </c>
      <c r="G252" t="s">
        <v>391</v>
      </c>
      <c r="H252" t="s">
        <v>343</v>
      </c>
      <c r="I252">
        <v>3</v>
      </c>
      <c r="J252">
        <v>0</v>
      </c>
      <c r="O252">
        <f t="shared" si="108"/>
        <v>734.64</v>
      </c>
      <c r="P252">
        <f t="shared" si="109"/>
        <v>734.64</v>
      </c>
      <c r="Q252">
        <f t="shared" si="110"/>
        <v>0</v>
      </c>
      <c r="R252">
        <f t="shared" si="111"/>
        <v>0</v>
      </c>
      <c r="S252">
        <f t="shared" si="112"/>
        <v>0</v>
      </c>
      <c r="T252">
        <f t="shared" si="113"/>
        <v>0</v>
      </c>
      <c r="U252">
        <f t="shared" si="114"/>
        <v>0</v>
      </c>
      <c r="V252">
        <f t="shared" si="115"/>
        <v>0</v>
      </c>
      <c r="W252">
        <f t="shared" si="116"/>
        <v>0</v>
      </c>
      <c r="X252">
        <f t="shared" si="117"/>
        <v>0</v>
      </c>
      <c r="Y252">
        <f t="shared" si="118"/>
        <v>0</v>
      </c>
      <c r="AA252">
        <v>0</v>
      </c>
      <c r="AB252">
        <f t="shared" si="119"/>
        <v>244.88</v>
      </c>
      <c r="AC252">
        <f t="shared" si="120"/>
        <v>244.88</v>
      </c>
      <c r="AD252">
        <f t="shared" si="121"/>
        <v>0</v>
      </c>
      <c r="AE252">
        <f t="shared" si="122"/>
        <v>0</v>
      </c>
      <c r="AF252">
        <f t="shared" si="123"/>
        <v>0</v>
      </c>
      <c r="AG252">
        <f t="shared" si="124"/>
        <v>0</v>
      </c>
      <c r="AH252">
        <f t="shared" si="125"/>
        <v>0</v>
      </c>
      <c r="AI252">
        <f t="shared" si="126"/>
        <v>0</v>
      </c>
      <c r="AJ252">
        <f t="shared" si="127"/>
        <v>0</v>
      </c>
      <c r="AK252">
        <v>244.88</v>
      </c>
      <c r="AL252">
        <v>244.88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V252">
        <v>1</v>
      </c>
      <c r="AW252">
        <v>1</v>
      </c>
      <c r="AX252">
        <v>1</v>
      </c>
      <c r="AY252">
        <v>1</v>
      </c>
      <c r="AZ252">
        <v>1</v>
      </c>
      <c r="BA252">
        <v>1</v>
      </c>
      <c r="BB252">
        <v>1</v>
      </c>
      <c r="BC252">
        <v>1</v>
      </c>
      <c r="BH252">
        <v>3</v>
      </c>
      <c r="BI252">
        <v>3</v>
      </c>
      <c r="BM252">
        <v>600001</v>
      </c>
      <c r="BN252">
        <v>0</v>
      </c>
      <c r="BP252">
        <v>0</v>
      </c>
      <c r="BQ252">
        <v>5</v>
      </c>
      <c r="BR252">
        <v>0</v>
      </c>
      <c r="BS252">
        <v>1</v>
      </c>
      <c r="BT252">
        <v>1</v>
      </c>
      <c r="BU252">
        <v>1</v>
      </c>
      <c r="BV252">
        <v>1</v>
      </c>
      <c r="BW252">
        <v>1</v>
      </c>
      <c r="BX252">
        <v>1</v>
      </c>
      <c r="BZ252">
        <v>0</v>
      </c>
      <c r="CA252">
        <v>0</v>
      </c>
      <c r="CF252">
        <v>0</v>
      </c>
      <c r="CG252">
        <v>0</v>
      </c>
      <c r="CM252">
        <v>0</v>
      </c>
      <c r="CO252">
        <v>0</v>
      </c>
      <c r="CP252">
        <f t="shared" si="128"/>
        <v>734.64</v>
      </c>
      <c r="CQ252">
        <f t="shared" si="129"/>
        <v>244.88</v>
      </c>
      <c r="CR252">
        <f t="shared" si="130"/>
        <v>0</v>
      </c>
      <c r="CS252">
        <f t="shared" si="131"/>
        <v>0</v>
      </c>
      <c r="CT252">
        <f t="shared" si="132"/>
        <v>0</v>
      </c>
      <c r="CU252">
        <f t="shared" si="133"/>
        <v>0</v>
      </c>
      <c r="CV252">
        <f t="shared" si="134"/>
        <v>0</v>
      </c>
      <c r="CW252">
        <f t="shared" si="135"/>
        <v>0</v>
      </c>
      <c r="CX252">
        <f t="shared" si="136"/>
        <v>0</v>
      </c>
      <c r="CY252">
        <f t="shared" si="137"/>
        <v>0</v>
      </c>
      <c r="CZ252">
        <f t="shared" si="138"/>
        <v>0</v>
      </c>
      <c r="DN252">
        <v>0</v>
      </c>
      <c r="DO252">
        <v>0</v>
      </c>
      <c r="DP252">
        <v>1</v>
      </c>
      <c r="DQ252">
        <v>1</v>
      </c>
      <c r="DR252">
        <v>1</v>
      </c>
      <c r="DS252">
        <v>1</v>
      </c>
      <c r="DT252">
        <v>1</v>
      </c>
      <c r="DU252">
        <v>1013</v>
      </c>
      <c r="DV252" t="s">
        <v>343</v>
      </c>
      <c r="DW252" t="s">
        <v>343</v>
      </c>
      <c r="DX252">
        <v>1</v>
      </c>
      <c r="EE252">
        <v>23391171</v>
      </c>
      <c r="EF252">
        <v>5</v>
      </c>
      <c r="EG252" t="s">
        <v>344</v>
      </c>
      <c r="EH252">
        <v>0</v>
      </c>
      <c r="EJ252">
        <v>3</v>
      </c>
      <c r="EK252">
        <v>600001</v>
      </c>
      <c r="EL252" t="s">
        <v>345</v>
      </c>
      <c r="EM252" t="s">
        <v>346</v>
      </c>
      <c r="EQ252">
        <v>0</v>
      </c>
      <c r="ER252">
        <v>0</v>
      </c>
      <c r="ES252">
        <v>244.88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Q252">
        <v>0</v>
      </c>
      <c r="FR252">
        <f t="shared" si="139"/>
        <v>734.64</v>
      </c>
      <c r="FS252">
        <v>0</v>
      </c>
      <c r="FX252">
        <v>0</v>
      </c>
      <c r="FY252">
        <v>0</v>
      </c>
    </row>
    <row r="253" spans="1:181" ht="12.75">
      <c r="A253">
        <v>17</v>
      </c>
      <c r="B253">
        <v>1</v>
      </c>
      <c r="E253" t="s">
        <v>392</v>
      </c>
      <c r="F253" t="s">
        <v>341</v>
      </c>
      <c r="G253" t="s">
        <v>393</v>
      </c>
      <c r="H253" t="s">
        <v>343</v>
      </c>
      <c r="I253">
        <v>6</v>
      </c>
      <c r="J253">
        <v>0</v>
      </c>
      <c r="O253">
        <f t="shared" si="108"/>
        <v>1469.28</v>
      </c>
      <c r="P253">
        <f t="shared" si="109"/>
        <v>1469.28</v>
      </c>
      <c r="Q253">
        <f t="shared" si="110"/>
        <v>0</v>
      </c>
      <c r="R253">
        <f t="shared" si="111"/>
        <v>0</v>
      </c>
      <c r="S253">
        <f t="shared" si="112"/>
        <v>0</v>
      </c>
      <c r="T253">
        <f t="shared" si="113"/>
        <v>0</v>
      </c>
      <c r="U253">
        <f t="shared" si="114"/>
        <v>0</v>
      </c>
      <c r="V253">
        <f t="shared" si="115"/>
        <v>0</v>
      </c>
      <c r="W253">
        <f t="shared" si="116"/>
        <v>0</v>
      </c>
      <c r="X253">
        <f t="shared" si="117"/>
        <v>0</v>
      </c>
      <c r="Y253">
        <f t="shared" si="118"/>
        <v>0</v>
      </c>
      <c r="AA253">
        <v>0</v>
      </c>
      <c r="AB253">
        <f t="shared" si="119"/>
        <v>244.88</v>
      </c>
      <c r="AC253">
        <f t="shared" si="120"/>
        <v>244.88</v>
      </c>
      <c r="AD253">
        <f t="shared" si="121"/>
        <v>0</v>
      </c>
      <c r="AE253">
        <f t="shared" si="122"/>
        <v>0</v>
      </c>
      <c r="AF253">
        <f t="shared" si="123"/>
        <v>0</v>
      </c>
      <c r="AG253">
        <f t="shared" si="124"/>
        <v>0</v>
      </c>
      <c r="AH253">
        <f t="shared" si="125"/>
        <v>0</v>
      </c>
      <c r="AI253">
        <f t="shared" si="126"/>
        <v>0</v>
      </c>
      <c r="AJ253">
        <f t="shared" si="127"/>
        <v>0</v>
      </c>
      <c r="AK253">
        <v>244.88</v>
      </c>
      <c r="AL253">
        <v>244.88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V253">
        <v>1</v>
      </c>
      <c r="AW253">
        <v>1</v>
      </c>
      <c r="AX253">
        <v>1</v>
      </c>
      <c r="AY253">
        <v>1</v>
      </c>
      <c r="AZ253">
        <v>1</v>
      </c>
      <c r="BA253">
        <v>1</v>
      </c>
      <c r="BB253">
        <v>1</v>
      </c>
      <c r="BC253">
        <v>1</v>
      </c>
      <c r="BH253">
        <v>3</v>
      </c>
      <c r="BI253">
        <v>3</v>
      </c>
      <c r="BM253">
        <v>600001</v>
      </c>
      <c r="BN253">
        <v>0</v>
      </c>
      <c r="BP253">
        <v>0</v>
      </c>
      <c r="BQ253">
        <v>5</v>
      </c>
      <c r="BR253">
        <v>0</v>
      </c>
      <c r="BS253">
        <v>1</v>
      </c>
      <c r="BT253">
        <v>1</v>
      </c>
      <c r="BU253">
        <v>1</v>
      </c>
      <c r="BV253">
        <v>1</v>
      </c>
      <c r="BW253">
        <v>1</v>
      </c>
      <c r="BX253">
        <v>1</v>
      </c>
      <c r="BZ253">
        <v>0</v>
      </c>
      <c r="CA253">
        <v>0</v>
      </c>
      <c r="CF253">
        <v>0</v>
      </c>
      <c r="CG253">
        <v>0</v>
      </c>
      <c r="CM253">
        <v>0</v>
      </c>
      <c r="CO253">
        <v>0</v>
      </c>
      <c r="CP253">
        <f t="shared" si="128"/>
        <v>1469.28</v>
      </c>
      <c r="CQ253">
        <f t="shared" si="129"/>
        <v>244.88</v>
      </c>
      <c r="CR253">
        <f t="shared" si="130"/>
        <v>0</v>
      </c>
      <c r="CS253">
        <f t="shared" si="131"/>
        <v>0</v>
      </c>
      <c r="CT253">
        <f t="shared" si="132"/>
        <v>0</v>
      </c>
      <c r="CU253">
        <f t="shared" si="133"/>
        <v>0</v>
      </c>
      <c r="CV253">
        <f t="shared" si="134"/>
        <v>0</v>
      </c>
      <c r="CW253">
        <f t="shared" si="135"/>
        <v>0</v>
      </c>
      <c r="CX253">
        <f t="shared" si="136"/>
        <v>0</v>
      </c>
      <c r="CY253">
        <f t="shared" si="137"/>
        <v>0</v>
      </c>
      <c r="CZ253">
        <f t="shared" si="138"/>
        <v>0</v>
      </c>
      <c r="DN253">
        <v>0</v>
      </c>
      <c r="DO253">
        <v>0</v>
      </c>
      <c r="DP253">
        <v>1</v>
      </c>
      <c r="DQ253">
        <v>1</v>
      </c>
      <c r="DR253">
        <v>1</v>
      </c>
      <c r="DS253">
        <v>1</v>
      </c>
      <c r="DT253">
        <v>1</v>
      </c>
      <c r="DU253">
        <v>1013</v>
      </c>
      <c r="DV253" t="s">
        <v>343</v>
      </c>
      <c r="DW253" t="s">
        <v>343</v>
      </c>
      <c r="DX253">
        <v>1</v>
      </c>
      <c r="EE253">
        <v>23391171</v>
      </c>
      <c r="EF253">
        <v>5</v>
      </c>
      <c r="EG253" t="s">
        <v>344</v>
      </c>
      <c r="EH253">
        <v>0</v>
      </c>
      <c r="EJ253">
        <v>3</v>
      </c>
      <c r="EK253">
        <v>600001</v>
      </c>
      <c r="EL253" t="s">
        <v>345</v>
      </c>
      <c r="EM253" t="s">
        <v>346</v>
      </c>
      <c r="EQ253">
        <v>0</v>
      </c>
      <c r="ER253">
        <v>0</v>
      </c>
      <c r="ES253">
        <v>244.88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Q253">
        <v>0</v>
      </c>
      <c r="FR253">
        <f t="shared" si="139"/>
        <v>1469.28</v>
      </c>
      <c r="FS253">
        <v>0</v>
      </c>
      <c r="FX253">
        <v>0</v>
      </c>
      <c r="FY253">
        <v>0</v>
      </c>
    </row>
    <row r="254" spans="1:181" ht="12.75">
      <c r="A254">
        <v>17</v>
      </c>
      <c r="B254">
        <v>1</v>
      </c>
      <c r="E254" t="s">
        <v>394</v>
      </c>
      <c r="F254" t="s">
        <v>341</v>
      </c>
      <c r="G254" t="s">
        <v>395</v>
      </c>
      <c r="H254" t="s">
        <v>343</v>
      </c>
      <c r="I254">
        <v>6</v>
      </c>
      <c r="J254">
        <v>0</v>
      </c>
      <c r="O254">
        <f t="shared" si="108"/>
        <v>1469.28</v>
      </c>
      <c r="P254">
        <f t="shared" si="109"/>
        <v>1469.28</v>
      </c>
      <c r="Q254">
        <f t="shared" si="110"/>
        <v>0</v>
      </c>
      <c r="R254">
        <f t="shared" si="111"/>
        <v>0</v>
      </c>
      <c r="S254">
        <f t="shared" si="112"/>
        <v>0</v>
      </c>
      <c r="T254">
        <f t="shared" si="113"/>
        <v>0</v>
      </c>
      <c r="U254">
        <f t="shared" si="114"/>
        <v>0</v>
      </c>
      <c r="V254">
        <f t="shared" si="115"/>
        <v>0</v>
      </c>
      <c r="W254">
        <f t="shared" si="116"/>
        <v>0</v>
      </c>
      <c r="X254">
        <f t="shared" si="117"/>
        <v>0</v>
      </c>
      <c r="Y254">
        <f t="shared" si="118"/>
        <v>0</v>
      </c>
      <c r="AA254">
        <v>0</v>
      </c>
      <c r="AB254">
        <f t="shared" si="119"/>
        <v>244.88</v>
      </c>
      <c r="AC254">
        <f t="shared" si="120"/>
        <v>244.88</v>
      </c>
      <c r="AD254">
        <f t="shared" si="121"/>
        <v>0</v>
      </c>
      <c r="AE254">
        <f t="shared" si="122"/>
        <v>0</v>
      </c>
      <c r="AF254">
        <f t="shared" si="123"/>
        <v>0</v>
      </c>
      <c r="AG254">
        <f t="shared" si="124"/>
        <v>0</v>
      </c>
      <c r="AH254">
        <f t="shared" si="125"/>
        <v>0</v>
      </c>
      <c r="AI254">
        <f t="shared" si="126"/>
        <v>0</v>
      </c>
      <c r="AJ254">
        <f t="shared" si="127"/>
        <v>0</v>
      </c>
      <c r="AK254">
        <v>244.88</v>
      </c>
      <c r="AL254">
        <v>244.88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V254">
        <v>1</v>
      </c>
      <c r="AW254">
        <v>1</v>
      </c>
      <c r="AX254">
        <v>1</v>
      </c>
      <c r="AY254">
        <v>1</v>
      </c>
      <c r="AZ254">
        <v>1</v>
      </c>
      <c r="BA254">
        <v>1</v>
      </c>
      <c r="BB254">
        <v>1</v>
      </c>
      <c r="BC254">
        <v>1</v>
      </c>
      <c r="BH254">
        <v>3</v>
      </c>
      <c r="BI254">
        <v>3</v>
      </c>
      <c r="BM254">
        <v>600001</v>
      </c>
      <c r="BN254">
        <v>0</v>
      </c>
      <c r="BP254">
        <v>0</v>
      </c>
      <c r="BQ254">
        <v>5</v>
      </c>
      <c r="BR254">
        <v>0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Z254">
        <v>0</v>
      </c>
      <c r="CA254">
        <v>0</v>
      </c>
      <c r="CF254">
        <v>0</v>
      </c>
      <c r="CG254">
        <v>0</v>
      </c>
      <c r="CM254">
        <v>0</v>
      </c>
      <c r="CO254">
        <v>0</v>
      </c>
      <c r="CP254">
        <f t="shared" si="128"/>
        <v>1469.28</v>
      </c>
      <c r="CQ254">
        <f t="shared" si="129"/>
        <v>244.88</v>
      </c>
      <c r="CR254">
        <f t="shared" si="130"/>
        <v>0</v>
      </c>
      <c r="CS254">
        <f t="shared" si="131"/>
        <v>0</v>
      </c>
      <c r="CT254">
        <f t="shared" si="132"/>
        <v>0</v>
      </c>
      <c r="CU254">
        <f t="shared" si="133"/>
        <v>0</v>
      </c>
      <c r="CV254">
        <f t="shared" si="134"/>
        <v>0</v>
      </c>
      <c r="CW254">
        <f t="shared" si="135"/>
        <v>0</v>
      </c>
      <c r="CX254">
        <f t="shared" si="136"/>
        <v>0</v>
      </c>
      <c r="CY254">
        <f t="shared" si="137"/>
        <v>0</v>
      </c>
      <c r="CZ254">
        <f t="shared" si="138"/>
        <v>0</v>
      </c>
      <c r="DN254">
        <v>0</v>
      </c>
      <c r="DO254">
        <v>0</v>
      </c>
      <c r="DP254">
        <v>1</v>
      </c>
      <c r="DQ254">
        <v>1</v>
      </c>
      <c r="DR254">
        <v>1</v>
      </c>
      <c r="DS254">
        <v>1</v>
      </c>
      <c r="DT254">
        <v>1</v>
      </c>
      <c r="DU254">
        <v>1013</v>
      </c>
      <c r="DV254" t="s">
        <v>343</v>
      </c>
      <c r="DW254" t="s">
        <v>343</v>
      </c>
      <c r="DX254">
        <v>1</v>
      </c>
      <c r="EE254">
        <v>23391171</v>
      </c>
      <c r="EF254">
        <v>5</v>
      </c>
      <c r="EG254" t="s">
        <v>344</v>
      </c>
      <c r="EH254">
        <v>0</v>
      </c>
      <c r="EJ254">
        <v>3</v>
      </c>
      <c r="EK254">
        <v>600001</v>
      </c>
      <c r="EL254" t="s">
        <v>345</v>
      </c>
      <c r="EM254" t="s">
        <v>346</v>
      </c>
      <c r="EQ254">
        <v>0</v>
      </c>
      <c r="ER254">
        <v>0</v>
      </c>
      <c r="ES254">
        <v>244.88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Q254">
        <v>0</v>
      </c>
      <c r="FR254">
        <f t="shared" si="139"/>
        <v>1469.28</v>
      </c>
      <c r="FS254">
        <v>0</v>
      </c>
      <c r="FX254">
        <v>0</v>
      </c>
      <c r="FY254">
        <v>0</v>
      </c>
    </row>
    <row r="255" spans="1:181" ht="12.75">
      <c r="A255">
        <v>17</v>
      </c>
      <c r="B255">
        <v>1</v>
      </c>
      <c r="E255" t="s">
        <v>396</v>
      </c>
      <c r="F255" t="s">
        <v>341</v>
      </c>
      <c r="G255" t="s">
        <v>397</v>
      </c>
      <c r="H255" t="s">
        <v>343</v>
      </c>
      <c r="I255">
        <v>1</v>
      </c>
      <c r="J255">
        <v>0</v>
      </c>
      <c r="O255">
        <f t="shared" si="108"/>
        <v>244.88</v>
      </c>
      <c r="P255">
        <f t="shared" si="109"/>
        <v>244.88</v>
      </c>
      <c r="Q255">
        <f t="shared" si="110"/>
        <v>0</v>
      </c>
      <c r="R255">
        <f t="shared" si="111"/>
        <v>0</v>
      </c>
      <c r="S255">
        <f t="shared" si="112"/>
        <v>0</v>
      </c>
      <c r="T255">
        <f t="shared" si="113"/>
        <v>0</v>
      </c>
      <c r="U255">
        <f t="shared" si="114"/>
        <v>0</v>
      </c>
      <c r="V255">
        <f t="shared" si="115"/>
        <v>0</v>
      </c>
      <c r="W255">
        <f t="shared" si="116"/>
        <v>0</v>
      </c>
      <c r="X255">
        <f t="shared" si="117"/>
        <v>0</v>
      </c>
      <c r="Y255">
        <f t="shared" si="118"/>
        <v>0</v>
      </c>
      <c r="AA255">
        <v>0</v>
      </c>
      <c r="AB255">
        <f t="shared" si="119"/>
        <v>244.88</v>
      </c>
      <c r="AC255">
        <f t="shared" si="120"/>
        <v>244.88</v>
      </c>
      <c r="AD255">
        <f t="shared" si="121"/>
        <v>0</v>
      </c>
      <c r="AE255">
        <f t="shared" si="122"/>
        <v>0</v>
      </c>
      <c r="AF255">
        <f t="shared" si="123"/>
        <v>0</v>
      </c>
      <c r="AG255">
        <f t="shared" si="124"/>
        <v>0</v>
      </c>
      <c r="AH255">
        <f t="shared" si="125"/>
        <v>0</v>
      </c>
      <c r="AI255">
        <f t="shared" si="126"/>
        <v>0</v>
      </c>
      <c r="AJ255">
        <f t="shared" si="127"/>
        <v>0</v>
      </c>
      <c r="AK255">
        <v>244.88</v>
      </c>
      <c r="AL255">
        <v>244.88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V255">
        <v>1</v>
      </c>
      <c r="AW255">
        <v>1</v>
      </c>
      <c r="AX255">
        <v>1</v>
      </c>
      <c r="AY255">
        <v>1</v>
      </c>
      <c r="AZ255">
        <v>1</v>
      </c>
      <c r="BA255">
        <v>1</v>
      </c>
      <c r="BB255">
        <v>1</v>
      </c>
      <c r="BC255">
        <v>1</v>
      </c>
      <c r="BH255">
        <v>3</v>
      </c>
      <c r="BI255">
        <v>3</v>
      </c>
      <c r="BM255">
        <v>600001</v>
      </c>
      <c r="BN255">
        <v>0</v>
      </c>
      <c r="BP255">
        <v>0</v>
      </c>
      <c r="BQ255">
        <v>5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Z255">
        <v>0</v>
      </c>
      <c r="CA255">
        <v>0</v>
      </c>
      <c r="CF255">
        <v>0</v>
      </c>
      <c r="CG255">
        <v>0</v>
      </c>
      <c r="CM255">
        <v>0</v>
      </c>
      <c r="CO255">
        <v>0</v>
      </c>
      <c r="CP255">
        <f t="shared" si="128"/>
        <v>244.88</v>
      </c>
      <c r="CQ255">
        <f t="shared" si="129"/>
        <v>244.88</v>
      </c>
      <c r="CR255">
        <f t="shared" si="130"/>
        <v>0</v>
      </c>
      <c r="CS255">
        <f t="shared" si="131"/>
        <v>0</v>
      </c>
      <c r="CT255">
        <f t="shared" si="132"/>
        <v>0</v>
      </c>
      <c r="CU255">
        <f t="shared" si="133"/>
        <v>0</v>
      </c>
      <c r="CV255">
        <f t="shared" si="134"/>
        <v>0</v>
      </c>
      <c r="CW255">
        <f t="shared" si="135"/>
        <v>0</v>
      </c>
      <c r="CX255">
        <f t="shared" si="136"/>
        <v>0</v>
      </c>
      <c r="CY255">
        <f t="shared" si="137"/>
        <v>0</v>
      </c>
      <c r="CZ255">
        <f t="shared" si="138"/>
        <v>0</v>
      </c>
      <c r="DN255">
        <v>0</v>
      </c>
      <c r="DO255">
        <v>0</v>
      </c>
      <c r="DP255">
        <v>1</v>
      </c>
      <c r="DQ255">
        <v>1</v>
      </c>
      <c r="DR255">
        <v>1</v>
      </c>
      <c r="DS255">
        <v>1</v>
      </c>
      <c r="DT255">
        <v>1</v>
      </c>
      <c r="DU255">
        <v>1013</v>
      </c>
      <c r="DV255" t="s">
        <v>343</v>
      </c>
      <c r="DW255" t="s">
        <v>343</v>
      </c>
      <c r="DX255">
        <v>1</v>
      </c>
      <c r="EE255">
        <v>23391171</v>
      </c>
      <c r="EF255">
        <v>5</v>
      </c>
      <c r="EG255" t="s">
        <v>344</v>
      </c>
      <c r="EH255">
        <v>0</v>
      </c>
      <c r="EJ255">
        <v>3</v>
      </c>
      <c r="EK255">
        <v>600001</v>
      </c>
      <c r="EL255" t="s">
        <v>345</v>
      </c>
      <c r="EM255" t="s">
        <v>346</v>
      </c>
      <c r="EQ255">
        <v>0</v>
      </c>
      <c r="ER255">
        <v>0</v>
      </c>
      <c r="ES255">
        <v>244.88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Q255">
        <v>0</v>
      </c>
      <c r="FR255">
        <f t="shared" si="139"/>
        <v>244.88</v>
      </c>
      <c r="FS255">
        <v>0</v>
      </c>
      <c r="FX255">
        <v>0</v>
      </c>
      <c r="FY255">
        <v>0</v>
      </c>
    </row>
    <row r="256" spans="1:181" ht="12.75">
      <c r="A256">
        <v>17</v>
      </c>
      <c r="B256">
        <v>1</v>
      </c>
      <c r="E256" t="s">
        <v>398</v>
      </c>
      <c r="F256" t="s">
        <v>341</v>
      </c>
      <c r="G256" t="s">
        <v>399</v>
      </c>
      <c r="H256" t="s">
        <v>343</v>
      </c>
      <c r="I256">
        <v>3</v>
      </c>
      <c r="J256">
        <v>0</v>
      </c>
      <c r="O256">
        <f t="shared" si="108"/>
        <v>361.98</v>
      </c>
      <c r="P256">
        <f t="shared" si="109"/>
        <v>361.98</v>
      </c>
      <c r="Q256">
        <f t="shared" si="110"/>
        <v>0</v>
      </c>
      <c r="R256">
        <f t="shared" si="111"/>
        <v>0</v>
      </c>
      <c r="S256">
        <f t="shared" si="112"/>
        <v>0</v>
      </c>
      <c r="T256">
        <f t="shared" si="113"/>
        <v>0</v>
      </c>
      <c r="U256">
        <f t="shared" si="114"/>
        <v>0</v>
      </c>
      <c r="V256">
        <f t="shared" si="115"/>
        <v>0</v>
      </c>
      <c r="W256">
        <f t="shared" si="116"/>
        <v>0</v>
      </c>
      <c r="X256">
        <f t="shared" si="117"/>
        <v>0</v>
      </c>
      <c r="Y256">
        <f t="shared" si="118"/>
        <v>0</v>
      </c>
      <c r="AA256">
        <v>0</v>
      </c>
      <c r="AB256">
        <f t="shared" si="119"/>
        <v>120.66</v>
      </c>
      <c r="AC256">
        <f t="shared" si="120"/>
        <v>120.66</v>
      </c>
      <c r="AD256">
        <f t="shared" si="121"/>
        <v>0</v>
      </c>
      <c r="AE256">
        <f t="shared" si="122"/>
        <v>0</v>
      </c>
      <c r="AF256">
        <f t="shared" si="123"/>
        <v>0</v>
      </c>
      <c r="AG256">
        <f t="shared" si="124"/>
        <v>0</v>
      </c>
      <c r="AH256">
        <f t="shared" si="125"/>
        <v>0</v>
      </c>
      <c r="AI256">
        <f t="shared" si="126"/>
        <v>0</v>
      </c>
      <c r="AJ256">
        <f t="shared" si="127"/>
        <v>0</v>
      </c>
      <c r="AK256">
        <v>120.66</v>
      </c>
      <c r="AL256">
        <v>120.66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V256">
        <v>1</v>
      </c>
      <c r="AW256">
        <v>1</v>
      </c>
      <c r="AX256">
        <v>1</v>
      </c>
      <c r="AY256">
        <v>1</v>
      </c>
      <c r="AZ256">
        <v>1</v>
      </c>
      <c r="BA256">
        <v>1</v>
      </c>
      <c r="BB256">
        <v>1</v>
      </c>
      <c r="BC256">
        <v>1</v>
      </c>
      <c r="BH256">
        <v>3</v>
      </c>
      <c r="BI256">
        <v>3</v>
      </c>
      <c r="BM256">
        <v>600001</v>
      </c>
      <c r="BN256">
        <v>0</v>
      </c>
      <c r="BP256">
        <v>0</v>
      </c>
      <c r="BQ256">
        <v>5</v>
      </c>
      <c r="BR256">
        <v>0</v>
      </c>
      <c r="BS256">
        <v>1</v>
      </c>
      <c r="BT256">
        <v>1</v>
      </c>
      <c r="BU256">
        <v>1</v>
      </c>
      <c r="BV256">
        <v>1</v>
      </c>
      <c r="BW256">
        <v>1</v>
      </c>
      <c r="BX256">
        <v>1</v>
      </c>
      <c r="BZ256">
        <v>0</v>
      </c>
      <c r="CA256">
        <v>0</v>
      </c>
      <c r="CF256">
        <v>0</v>
      </c>
      <c r="CG256">
        <v>0</v>
      </c>
      <c r="CM256">
        <v>0</v>
      </c>
      <c r="CO256">
        <v>0</v>
      </c>
      <c r="CP256">
        <f t="shared" si="128"/>
        <v>361.98</v>
      </c>
      <c r="CQ256">
        <f t="shared" si="129"/>
        <v>120.66</v>
      </c>
      <c r="CR256">
        <f t="shared" si="130"/>
        <v>0</v>
      </c>
      <c r="CS256">
        <f t="shared" si="131"/>
        <v>0</v>
      </c>
      <c r="CT256">
        <f t="shared" si="132"/>
        <v>0</v>
      </c>
      <c r="CU256">
        <f t="shared" si="133"/>
        <v>0</v>
      </c>
      <c r="CV256">
        <f t="shared" si="134"/>
        <v>0</v>
      </c>
      <c r="CW256">
        <f t="shared" si="135"/>
        <v>0</v>
      </c>
      <c r="CX256">
        <f t="shared" si="136"/>
        <v>0</v>
      </c>
      <c r="CY256">
        <f t="shared" si="137"/>
        <v>0</v>
      </c>
      <c r="CZ256">
        <f t="shared" si="138"/>
        <v>0</v>
      </c>
      <c r="DN256">
        <v>0</v>
      </c>
      <c r="DO256">
        <v>0</v>
      </c>
      <c r="DP256">
        <v>1</v>
      </c>
      <c r="DQ256">
        <v>1</v>
      </c>
      <c r="DR256">
        <v>1</v>
      </c>
      <c r="DS256">
        <v>1</v>
      </c>
      <c r="DT256">
        <v>1</v>
      </c>
      <c r="DU256">
        <v>1013</v>
      </c>
      <c r="DV256" t="s">
        <v>343</v>
      </c>
      <c r="DW256" t="s">
        <v>343</v>
      </c>
      <c r="DX256">
        <v>1</v>
      </c>
      <c r="EE256">
        <v>23391171</v>
      </c>
      <c r="EF256">
        <v>5</v>
      </c>
      <c r="EG256" t="s">
        <v>344</v>
      </c>
      <c r="EH256">
        <v>0</v>
      </c>
      <c r="EJ256">
        <v>3</v>
      </c>
      <c r="EK256">
        <v>600001</v>
      </c>
      <c r="EL256" t="s">
        <v>345</v>
      </c>
      <c r="EM256" t="s">
        <v>346</v>
      </c>
      <c r="EQ256">
        <v>0</v>
      </c>
      <c r="ER256">
        <v>0</v>
      </c>
      <c r="ES256">
        <v>120.66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Q256">
        <v>0</v>
      </c>
      <c r="FR256">
        <f t="shared" si="139"/>
        <v>361.98</v>
      </c>
      <c r="FS256">
        <v>0</v>
      </c>
      <c r="FX256">
        <v>0</v>
      </c>
      <c r="FY256">
        <v>0</v>
      </c>
    </row>
    <row r="257" spans="1:181" ht="12.75">
      <c r="A257">
        <v>17</v>
      </c>
      <c r="B257">
        <v>1</v>
      </c>
      <c r="E257" t="s">
        <v>400</v>
      </c>
      <c r="F257" t="s">
        <v>341</v>
      </c>
      <c r="G257" t="s">
        <v>401</v>
      </c>
      <c r="H257" t="s">
        <v>343</v>
      </c>
      <c r="I257">
        <v>2</v>
      </c>
      <c r="J257">
        <v>0</v>
      </c>
      <c r="O257">
        <f t="shared" si="108"/>
        <v>364.48</v>
      </c>
      <c r="P257">
        <f t="shared" si="109"/>
        <v>364.48</v>
      </c>
      <c r="Q257">
        <f t="shared" si="110"/>
        <v>0</v>
      </c>
      <c r="R257">
        <f t="shared" si="111"/>
        <v>0</v>
      </c>
      <c r="S257">
        <f t="shared" si="112"/>
        <v>0</v>
      </c>
      <c r="T257">
        <f t="shared" si="113"/>
        <v>0</v>
      </c>
      <c r="U257">
        <f t="shared" si="114"/>
        <v>0</v>
      </c>
      <c r="V257">
        <f t="shared" si="115"/>
        <v>0</v>
      </c>
      <c r="W257">
        <f t="shared" si="116"/>
        <v>0</v>
      </c>
      <c r="X257">
        <f t="shared" si="117"/>
        <v>0</v>
      </c>
      <c r="Y257">
        <f t="shared" si="118"/>
        <v>0</v>
      </c>
      <c r="AA257">
        <v>0</v>
      </c>
      <c r="AB257">
        <f t="shared" si="119"/>
        <v>182.24</v>
      </c>
      <c r="AC257">
        <f t="shared" si="120"/>
        <v>182.24</v>
      </c>
      <c r="AD257">
        <f t="shared" si="121"/>
        <v>0</v>
      </c>
      <c r="AE257">
        <f t="shared" si="122"/>
        <v>0</v>
      </c>
      <c r="AF257">
        <f t="shared" si="123"/>
        <v>0</v>
      </c>
      <c r="AG257">
        <f t="shared" si="124"/>
        <v>0</v>
      </c>
      <c r="AH257">
        <f t="shared" si="125"/>
        <v>0</v>
      </c>
      <c r="AI257">
        <f t="shared" si="126"/>
        <v>0</v>
      </c>
      <c r="AJ257">
        <f t="shared" si="127"/>
        <v>0</v>
      </c>
      <c r="AK257">
        <v>182.24</v>
      </c>
      <c r="AL257">
        <v>182.24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V257">
        <v>1</v>
      </c>
      <c r="AW257">
        <v>1</v>
      </c>
      <c r="AX257">
        <v>1</v>
      </c>
      <c r="AY257">
        <v>1</v>
      </c>
      <c r="AZ257">
        <v>1</v>
      </c>
      <c r="BA257">
        <v>1</v>
      </c>
      <c r="BB257">
        <v>1</v>
      </c>
      <c r="BC257">
        <v>1</v>
      </c>
      <c r="BH257">
        <v>3</v>
      </c>
      <c r="BI257">
        <v>3</v>
      </c>
      <c r="BM257">
        <v>600001</v>
      </c>
      <c r="BN257">
        <v>0</v>
      </c>
      <c r="BP257">
        <v>0</v>
      </c>
      <c r="BQ257">
        <v>5</v>
      </c>
      <c r="BR257">
        <v>0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Z257">
        <v>0</v>
      </c>
      <c r="CA257">
        <v>0</v>
      </c>
      <c r="CF257">
        <v>0</v>
      </c>
      <c r="CG257">
        <v>0</v>
      </c>
      <c r="CM257">
        <v>0</v>
      </c>
      <c r="CO257">
        <v>0</v>
      </c>
      <c r="CP257">
        <f t="shared" si="128"/>
        <v>364.48</v>
      </c>
      <c r="CQ257">
        <f t="shared" si="129"/>
        <v>182.24</v>
      </c>
      <c r="CR257">
        <f t="shared" si="130"/>
        <v>0</v>
      </c>
      <c r="CS257">
        <f t="shared" si="131"/>
        <v>0</v>
      </c>
      <c r="CT257">
        <f t="shared" si="132"/>
        <v>0</v>
      </c>
      <c r="CU257">
        <f t="shared" si="133"/>
        <v>0</v>
      </c>
      <c r="CV257">
        <f t="shared" si="134"/>
        <v>0</v>
      </c>
      <c r="CW257">
        <f t="shared" si="135"/>
        <v>0</v>
      </c>
      <c r="CX257">
        <f t="shared" si="136"/>
        <v>0</v>
      </c>
      <c r="CY257">
        <f t="shared" si="137"/>
        <v>0</v>
      </c>
      <c r="CZ257">
        <f t="shared" si="138"/>
        <v>0</v>
      </c>
      <c r="DN257">
        <v>0</v>
      </c>
      <c r="DO257">
        <v>0</v>
      </c>
      <c r="DP257">
        <v>1</v>
      </c>
      <c r="DQ257">
        <v>1</v>
      </c>
      <c r="DR257">
        <v>1</v>
      </c>
      <c r="DS257">
        <v>1</v>
      </c>
      <c r="DT257">
        <v>1</v>
      </c>
      <c r="DU257">
        <v>1013</v>
      </c>
      <c r="DV257" t="s">
        <v>343</v>
      </c>
      <c r="DW257" t="s">
        <v>343</v>
      </c>
      <c r="DX257">
        <v>1</v>
      </c>
      <c r="EE257">
        <v>23391171</v>
      </c>
      <c r="EF257">
        <v>5</v>
      </c>
      <c r="EG257" t="s">
        <v>344</v>
      </c>
      <c r="EH257">
        <v>0</v>
      </c>
      <c r="EJ257">
        <v>3</v>
      </c>
      <c r="EK257">
        <v>600001</v>
      </c>
      <c r="EL257" t="s">
        <v>345</v>
      </c>
      <c r="EM257" t="s">
        <v>346</v>
      </c>
      <c r="EQ257">
        <v>0</v>
      </c>
      <c r="ER257">
        <v>0</v>
      </c>
      <c r="ES257">
        <v>182.24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Q257">
        <v>0</v>
      </c>
      <c r="FR257">
        <f t="shared" si="139"/>
        <v>364.48</v>
      </c>
      <c r="FS257">
        <v>0</v>
      </c>
      <c r="FX257">
        <v>0</v>
      </c>
      <c r="FY257">
        <v>0</v>
      </c>
    </row>
    <row r="258" spans="1:181" ht="12.75">
      <c r="A258">
        <v>17</v>
      </c>
      <c r="B258">
        <v>1</v>
      </c>
      <c r="E258" t="s">
        <v>402</v>
      </c>
      <c r="F258" t="s">
        <v>341</v>
      </c>
      <c r="G258" t="s">
        <v>403</v>
      </c>
      <c r="H258" t="s">
        <v>343</v>
      </c>
      <c r="I258">
        <v>25</v>
      </c>
      <c r="J258">
        <v>0</v>
      </c>
      <c r="O258">
        <f t="shared" si="108"/>
        <v>1667.75</v>
      </c>
      <c r="P258">
        <f t="shared" si="109"/>
        <v>1667.75</v>
      </c>
      <c r="Q258">
        <f t="shared" si="110"/>
        <v>0</v>
      </c>
      <c r="R258">
        <f t="shared" si="111"/>
        <v>0</v>
      </c>
      <c r="S258">
        <f t="shared" si="112"/>
        <v>0</v>
      </c>
      <c r="T258">
        <f t="shared" si="113"/>
        <v>0</v>
      </c>
      <c r="U258">
        <f t="shared" si="114"/>
        <v>0</v>
      </c>
      <c r="V258">
        <f t="shared" si="115"/>
        <v>0</v>
      </c>
      <c r="W258">
        <f t="shared" si="116"/>
        <v>0</v>
      </c>
      <c r="X258">
        <f t="shared" si="117"/>
        <v>0</v>
      </c>
      <c r="Y258">
        <f t="shared" si="118"/>
        <v>0</v>
      </c>
      <c r="AA258">
        <v>0</v>
      </c>
      <c r="AB258">
        <f t="shared" si="119"/>
        <v>66.71</v>
      </c>
      <c r="AC258">
        <f t="shared" si="120"/>
        <v>66.71</v>
      </c>
      <c r="AD258">
        <f t="shared" si="121"/>
        <v>0</v>
      </c>
      <c r="AE258">
        <f t="shared" si="122"/>
        <v>0</v>
      </c>
      <c r="AF258">
        <f t="shared" si="123"/>
        <v>0</v>
      </c>
      <c r="AG258">
        <f t="shared" si="124"/>
        <v>0</v>
      </c>
      <c r="AH258">
        <f t="shared" si="125"/>
        <v>0</v>
      </c>
      <c r="AI258">
        <f t="shared" si="126"/>
        <v>0</v>
      </c>
      <c r="AJ258">
        <f t="shared" si="127"/>
        <v>0</v>
      </c>
      <c r="AK258">
        <v>66.71</v>
      </c>
      <c r="AL258">
        <v>66.71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V258">
        <v>1</v>
      </c>
      <c r="AW258">
        <v>1</v>
      </c>
      <c r="AX258">
        <v>1</v>
      </c>
      <c r="AY258">
        <v>1</v>
      </c>
      <c r="AZ258">
        <v>1</v>
      </c>
      <c r="BA258">
        <v>1</v>
      </c>
      <c r="BB258">
        <v>1</v>
      </c>
      <c r="BC258">
        <v>1</v>
      </c>
      <c r="BH258">
        <v>3</v>
      </c>
      <c r="BI258">
        <v>3</v>
      </c>
      <c r="BM258">
        <v>600001</v>
      </c>
      <c r="BN258">
        <v>0</v>
      </c>
      <c r="BP258">
        <v>0</v>
      </c>
      <c r="BQ258">
        <v>5</v>
      </c>
      <c r="BR258">
        <v>0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Z258">
        <v>0</v>
      </c>
      <c r="CA258">
        <v>0</v>
      </c>
      <c r="CF258">
        <v>0</v>
      </c>
      <c r="CG258">
        <v>0</v>
      </c>
      <c r="CM258">
        <v>0</v>
      </c>
      <c r="CO258">
        <v>0</v>
      </c>
      <c r="CP258">
        <f t="shared" si="128"/>
        <v>1667.75</v>
      </c>
      <c r="CQ258">
        <f t="shared" si="129"/>
        <v>66.71</v>
      </c>
      <c r="CR258">
        <f t="shared" si="130"/>
        <v>0</v>
      </c>
      <c r="CS258">
        <f t="shared" si="131"/>
        <v>0</v>
      </c>
      <c r="CT258">
        <f t="shared" si="132"/>
        <v>0</v>
      </c>
      <c r="CU258">
        <f t="shared" si="133"/>
        <v>0</v>
      </c>
      <c r="CV258">
        <f t="shared" si="134"/>
        <v>0</v>
      </c>
      <c r="CW258">
        <f t="shared" si="135"/>
        <v>0</v>
      </c>
      <c r="CX258">
        <f t="shared" si="136"/>
        <v>0</v>
      </c>
      <c r="CY258">
        <f t="shared" si="137"/>
        <v>0</v>
      </c>
      <c r="CZ258">
        <f t="shared" si="138"/>
        <v>0</v>
      </c>
      <c r="DN258">
        <v>0</v>
      </c>
      <c r="DO258">
        <v>0</v>
      </c>
      <c r="DP258">
        <v>1</v>
      </c>
      <c r="DQ258">
        <v>1</v>
      </c>
      <c r="DR258">
        <v>1</v>
      </c>
      <c r="DS258">
        <v>1</v>
      </c>
      <c r="DT258">
        <v>1</v>
      </c>
      <c r="DU258">
        <v>1013</v>
      </c>
      <c r="DV258" t="s">
        <v>343</v>
      </c>
      <c r="DW258" t="s">
        <v>343</v>
      </c>
      <c r="DX258">
        <v>1</v>
      </c>
      <c r="EE258">
        <v>23391171</v>
      </c>
      <c r="EF258">
        <v>5</v>
      </c>
      <c r="EG258" t="s">
        <v>344</v>
      </c>
      <c r="EH258">
        <v>0</v>
      </c>
      <c r="EJ258">
        <v>3</v>
      </c>
      <c r="EK258">
        <v>600001</v>
      </c>
      <c r="EL258" t="s">
        <v>345</v>
      </c>
      <c r="EM258" t="s">
        <v>346</v>
      </c>
      <c r="EQ258">
        <v>0</v>
      </c>
      <c r="ER258">
        <v>0</v>
      </c>
      <c r="ES258">
        <v>66.71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Q258">
        <v>0</v>
      </c>
      <c r="FR258">
        <f t="shared" si="139"/>
        <v>1667.75</v>
      </c>
      <c r="FS258">
        <v>0</v>
      </c>
      <c r="FX258">
        <v>0</v>
      </c>
      <c r="FY258">
        <v>0</v>
      </c>
    </row>
    <row r="259" spans="1:181" ht="12.75">
      <c r="A259">
        <v>17</v>
      </c>
      <c r="B259">
        <v>1</v>
      </c>
      <c r="E259" t="s">
        <v>404</v>
      </c>
      <c r="F259" t="s">
        <v>341</v>
      </c>
      <c r="G259" t="s">
        <v>405</v>
      </c>
      <c r="H259" t="s">
        <v>343</v>
      </c>
      <c r="I259">
        <v>1</v>
      </c>
      <c r="J259">
        <v>0</v>
      </c>
      <c r="O259">
        <f t="shared" si="108"/>
        <v>17.89</v>
      </c>
      <c r="P259">
        <f t="shared" si="109"/>
        <v>17.89</v>
      </c>
      <c r="Q259">
        <f t="shared" si="110"/>
        <v>0</v>
      </c>
      <c r="R259">
        <f t="shared" si="111"/>
        <v>0</v>
      </c>
      <c r="S259">
        <f t="shared" si="112"/>
        <v>0</v>
      </c>
      <c r="T259">
        <f t="shared" si="113"/>
        <v>0</v>
      </c>
      <c r="U259">
        <f t="shared" si="114"/>
        <v>0</v>
      </c>
      <c r="V259">
        <f t="shared" si="115"/>
        <v>0</v>
      </c>
      <c r="W259">
        <f t="shared" si="116"/>
        <v>0</v>
      </c>
      <c r="X259">
        <f t="shared" si="117"/>
        <v>0</v>
      </c>
      <c r="Y259">
        <f t="shared" si="118"/>
        <v>0</v>
      </c>
      <c r="AA259">
        <v>0</v>
      </c>
      <c r="AB259">
        <f t="shared" si="119"/>
        <v>17.89</v>
      </c>
      <c r="AC259">
        <f t="shared" si="120"/>
        <v>17.89</v>
      </c>
      <c r="AD259">
        <f t="shared" si="121"/>
        <v>0</v>
      </c>
      <c r="AE259">
        <f t="shared" si="122"/>
        <v>0</v>
      </c>
      <c r="AF259">
        <f t="shared" si="123"/>
        <v>0</v>
      </c>
      <c r="AG259">
        <f t="shared" si="124"/>
        <v>0</v>
      </c>
      <c r="AH259">
        <f t="shared" si="125"/>
        <v>0</v>
      </c>
      <c r="AI259">
        <f t="shared" si="126"/>
        <v>0</v>
      </c>
      <c r="AJ259">
        <f t="shared" si="127"/>
        <v>0</v>
      </c>
      <c r="AK259">
        <v>17.89</v>
      </c>
      <c r="AL259">
        <v>17.89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V259">
        <v>1</v>
      </c>
      <c r="AW259">
        <v>1</v>
      </c>
      <c r="AX259">
        <v>1</v>
      </c>
      <c r="AY259">
        <v>1</v>
      </c>
      <c r="AZ259">
        <v>1</v>
      </c>
      <c r="BA259">
        <v>1</v>
      </c>
      <c r="BB259">
        <v>1</v>
      </c>
      <c r="BC259">
        <v>1</v>
      </c>
      <c r="BH259">
        <v>3</v>
      </c>
      <c r="BI259">
        <v>3</v>
      </c>
      <c r="BM259">
        <v>600001</v>
      </c>
      <c r="BN259">
        <v>0</v>
      </c>
      <c r="BP259">
        <v>0</v>
      </c>
      <c r="BQ259">
        <v>5</v>
      </c>
      <c r="BR259">
        <v>0</v>
      </c>
      <c r="BS259">
        <v>1</v>
      </c>
      <c r="BT259">
        <v>1</v>
      </c>
      <c r="BU259">
        <v>1</v>
      </c>
      <c r="BV259">
        <v>1</v>
      </c>
      <c r="BW259">
        <v>1</v>
      </c>
      <c r="BX259">
        <v>1</v>
      </c>
      <c r="BZ259">
        <v>0</v>
      </c>
      <c r="CA259">
        <v>0</v>
      </c>
      <c r="CF259">
        <v>0</v>
      </c>
      <c r="CG259">
        <v>0</v>
      </c>
      <c r="CM259">
        <v>0</v>
      </c>
      <c r="CO259">
        <v>0</v>
      </c>
      <c r="CP259">
        <f t="shared" si="128"/>
        <v>17.89</v>
      </c>
      <c r="CQ259">
        <f t="shared" si="129"/>
        <v>17.89</v>
      </c>
      <c r="CR259">
        <f t="shared" si="130"/>
        <v>0</v>
      </c>
      <c r="CS259">
        <f t="shared" si="131"/>
        <v>0</v>
      </c>
      <c r="CT259">
        <f t="shared" si="132"/>
        <v>0</v>
      </c>
      <c r="CU259">
        <f t="shared" si="133"/>
        <v>0</v>
      </c>
      <c r="CV259">
        <f t="shared" si="134"/>
        <v>0</v>
      </c>
      <c r="CW259">
        <f t="shared" si="135"/>
        <v>0</v>
      </c>
      <c r="CX259">
        <f t="shared" si="136"/>
        <v>0</v>
      </c>
      <c r="CY259">
        <f t="shared" si="137"/>
        <v>0</v>
      </c>
      <c r="CZ259">
        <f t="shared" si="138"/>
        <v>0</v>
      </c>
      <c r="DN259">
        <v>0</v>
      </c>
      <c r="DO259">
        <v>0</v>
      </c>
      <c r="DP259">
        <v>1</v>
      </c>
      <c r="DQ259">
        <v>1</v>
      </c>
      <c r="DR259">
        <v>1</v>
      </c>
      <c r="DS259">
        <v>1</v>
      </c>
      <c r="DT259">
        <v>1</v>
      </c>
      <c r="DU259">
        <v>1013</v>
      </c>
      <c r="DV259" t="s">
        <v>343</v>
      </c>
      <c r="DW259" t="s">
        <v>343</v>
      </c>
      <c r="DX259">
        <v>1</v>
      </c>
      <c r="EE259">
        <v>23391171</v>
      </c>
      <c r="EF259">
        <v>5</v>
      </c>
      <c r="EG259" t="s">
        <v>344</v>
      </c>
      <c r="EH259">
        <v>0</v>
      </c>
      <c r="EJ259">
        <v>3</v>
      </c>
      <c r="EK259">
        <v>600001</v>
      </c>
      <c r="EL259" t="s">
        <v>345</v>
      </c>
      <c r="EM259" t="s">
        <v>346</v>
      </c>
      <c r="EQ259">
        <v>0</v>
      </c>
      <c r="ER259">
        <v>0</v>
      </c>
      <c r="ES259">
        <v>17.89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Q259">
        <v>0</v>
      </c>
      <c r="FR259">
        <f t="shared" si="139"/>
        <v>17.89</v>
      </c>
      <c r="FS259">
        <v>0</v>
      </c>
      <c r="FX259">
        <v>0</v>
      </c>
      <c r="FY259">
        <v>0</v>
      </c>
    </row>
    <row r="260" spans="1:181" ht="12.75">
      <c r="A260">
        <v>17</v>
      </c>
      <c r="B260">
        <v>1</v>
      </c>
      <c r="E260" t="s">
        <v>406</v>
      </c>
      <c r="F260" t="s">
        <v>341</v>
      </c>
      <c r="G260" t="s">
        <v>407</v>
      </c>
      <c r="H260" t="s">
        <v>343</v>
      </c>
      <c r="I260">
        <v>8</v>
      </c>
      <c r="J260">
        <v>0</v>
      </c>
      <c r="O260">
        <f t="shared" si="108"/>
        <v>286.4</v>
      </c>
      <c r="P260">
        <f t="shared" si="109"/>
        <v>286.4</v>
      </c>
      <c r="Q260">
        <f t="shared" si="110"/>
        <v>0</v>
      </c>
      <c r="R260">
        <f t="shared" si="111"/>
        <v>0</v>
      </c>
      <c r="S260">
        <f t="shared" si="112"/>
        <v>0</v>
      </c>
      <c r="T260">
        <f t="shared" si="113"/>
        <v>0</v>
      </c>
      <c r="U260">
        <f t="shared" si="114"/>
        <v>0</v>
      </c>
      <c r="V260">
        <f t="shared" si="115"/>
        <v>0</v>
      </c>
      <c r="W260">
        <f t="shared" si="116"/>
        <v>0</v>
      </c>
      <c r="X260">
        <f t="shared" si="117"/>
        <v>0</v>
      </c>
      <c r="Y260">
        <f t="shared" si="118"/>
        <v>0</v>
      </c>
      <c r="AA260">
        <v>0</v>
      </c>
      <c r="AB260">
        <f t="shared" si="119"/>
        <v>35.8</v>
      </c>
      <c r="AC260">
        <f t="shared" si="120"/>
        <v>35.8</v>
      </c>
      <c r="AD260">
        <f t="shared" si="121"/>
        <v>0</v>
      </c>
      <c r="AE260">
        <f t="shared" si="122"/>
        <v>0</v>
      </c>
      <c r="AF260">
        <f t="shared" si="123"/>
        <v>0</v>
      </c>
      <c r="AG260">
        <f t="shared" si="124"/>
        <v>0</v>
      </c>
      <c r="AH260">
        <f t="shared" si="125"/>
        <v>0</v>
      </c>
      <c r="AI260">
        <f t="shared" si="126"/>
        <v>0</v>
      </c>
      <c r="AJ260">
        <f t="shared" si="127"/>
        <v>0</v>
      </c>
      <c r="AK260">
        <v>35.8</v>
      </c>
      <c r="AL260">
        <v>35.8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V260">
        <v>1</v>
      </c>
      <c r="AW260">
        <v>1</v>
      </c>
      <c r="AX260">
        <v>1</v>
      </c>
      <c r="AY260">
        <v>1</v>
      </c>
      <c r="AZ260">
        <v>1</v>
      </c>
      <c r="BA260">
        <v>1</v>
      </c>
      <c r="BB260">
        <v>1</v>
      </c>
      <c r="BC260">
        <v>1</v>
      </c>
      <c r="BH260">
        <v>3</v>
      </c>
      <c r="BI260">
        <v>3</v>
      </c>
      <c r="BM260">
        <v>600001</v>
      </c>
      <c r="BN260">
        <v>0</v>
      </c>
      <c r="BP260">
        <v>0</v>
      </c>
      <c r="BQ260">
        <v>5</v>
      </c>
      <c r="BR260">
        <v>0</v>
      </c>
      <c r="BS260">
        <v>1</v>
      </c>
      <c r="BT260">
        <v>1</v>
      </c>
      <c r="BU260">
        <v>1</v>
      </c>
      <c r="BV260">
        <v>1</v>
      </c>
      <c r="BW260">
        <v>1</v>
      </c>
      <c r="BX260">
        <v>1</v>
      </c>
      <c r="BZ260">
        <v>0</v>
      </c>
      <c r="CA260">
        <v>0</v>
      </c>
      <c r="CF260">
        <v>0</v>
      </c>
      <c r="CG260">
        <v>0</v>
      </c>
      <c r="CM260">
        <v>0</v>
      </c>
      <c r="CO260">
        <v>0</v>
      </c>
      <c r="CP260">
        <f t="shared" si="128"/>
        <v>286.4</v>
      </c>
      <c r="CQ260">
        <f t="shared" si="129"/>
        <v>35.8</v>
      </c>
      <c r="CR260">
        <f t="shared" si="130"/>
        <v>0</v>
      </c>
      <c r="CS260">
        <f t="shared" si="131"/>
        <v>0</v>
      </c>
      <c r="CT260">
        <f t="shared" si="132"/>
        <v>0</v>
      </c>
      <c r="CU260">
        <f t="shared" si="133"/>
        <v>0</v>
      </c>
      <c r="CV260">
        <f t="shared" si="134"/>
        <v>0</v>
      </c>
      <c r="CW260">
        <f t="shared" si="135"/>
        <v>0</v>
      </c>
      <c r="CX260">
        <f t="shared" si="136"/>
        <v>0</v>
      </c>
      <c r="CY260">
        <f t="shared" si="137"/>
        <v>0</v>
      </c>
      <c r="CZ260">
        <f t="shared" si="138"/>
        <v>0</v>
      </c>
      <c r="DN260">
        <v>0</v>
      </c>
      <c r="DO260">
        <v>0</v>
      </c>
      <c r="DP260">
        <v>1</v>
      </c>
      <c r="DQ260">
        <v>1</v>
      </c>
      <c r="DR260">
        <v>1</v>
      </c>
      <c r="DS260">
        <v>1</v>
      </c>
      <c r="DT260">
        <v>1</v>
      </c>
      <c r="DU260">
        <v>1013</v>
      </c>
      <c r="DV260" t="s">
        <v>343</v>
      </c>
      <c r="DW260" t="s">
        <v>343</v>
      </c>
      <c r="DX260">
        <v>1</v>
      </c>
      <c r="EE260">
        <v>23391171</v>
      </c>
      <c r="EF260">
        <v>5</v>
      </c>
      <c r="EG260" t="s">
        <v>344</v>
      </c>
      <c r="EH260">
        <v>0</v>
      </c>
      <c r="EJ260">
        <v>3</v>
      </c>
      <c r="EK260">
        <v>600001</v>
      </c>
      <c r="EL260" t="s">
        <v>345</v>
      </c>
      <c r="EM260" t="s">
        <v>346</v>
      </c>
      <c r="EQ260">
        <v>0</v>
      </c>
      <c r="ER260">
        <v>0</v>
      </c>
      <c r="ES260">
        <v>35.8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Q260">
        <v>0</v>
      </c>
      <c r="FR260">
        <f t="shared" si="139"/>
        <v>286.4</v>
      </c>
      <c r="FS260">
        <v>0</v>
      </c>
      <c r="FX260">
        <v>0</v>
      </c>
      <c r="FY260">
        <v>0</v>
      </c>
    </row>
    <row r="261" spans="1:181" ht="12.75">
      <c r="A261">
        <v>17</v>
      </c>
      <c r="B261">
        <v>1</v>
      </c>
      <c r="E261" t="s">
        <v>408</v>
      </c>
      <c r="F261" t="s">
        <v>341</v>
      </c>
      <c r="G261" t="s">
        <v>409</v>
      </c>
      <c r="H261" t="s">
        <v>343</v>
      </c>
      <c r="I261">
        <v>192</v>
      </c>
      <c r="J261">
        <v>0</v>
      </c>
      <c r="O261">
        <f t="shared" si="108"/>
        <v>82786.56</v>
      </c>
      <c r="P261">
        <f t="shared" si="109"/>
        <v>82786.56</v>
      </c>
      <c r="Q261">
        <f t="shared" si="110"/>
        <v>0</v>
      </c>
      <c r="R261">
        <f t="shared" si="111"/>
        <v>0</v>
      </c>
      <c r="S261">
        <f t="shared" si="112"/>
        <v>0</v>
      </c>
      <c r="T261">
        <f t="shared" si="113"/>
        <v>0</v>
      </c>
      <c r="U261">
        <f t="shared" si="114"/>
        <v>0</v>
      </c>
      <c r="V261">
        <f t="shared" si="115"/>
        <v>0</v>
      </c>
      <c r="W261">
        <f t="shared" si="116"/>
        <v>0</v>
      </c>
      <c r="X261">
        <f t="shared" si="117"/>
        <v>0</v>
      </c>
      <c r="Y261">
        <f t="shared" si="118"/>
        <v>0</v>
      </c>
      <c r="AA261">
        <v>0</v>
      </c>
      <c r="AB261">
        <f t="shared" si="119"/>
        <v>431.18</v>
      </c>
      <c r="AC261">
        <f t="shared" si="120"/>
        <v>431.18</v>
      </c>
      <c r="AD261">
        <f t="shared" si="121"/>
        <v>0</v>
      </c>
      <c r="AE261">
        <f t="shared" si="122"/>
        <v>0</v>
      </c>
      <c r="AF261">
        <f t="shared" si="123"/>
        <v>0</v>
      </c>
      <c r="AG261">
        <f t="shared" si="124"/>
        <v>0</v>
      </c>
      <c r="AH261">
        <f t="shared" si="125"/>
        <v>0</v>
      </c>
      <c r="AI261">
        <f t="shared" si="126"/>
        <v>0</v>
      </c>
      <c r="AJ261">
        <f t="shared" si="127"/>
        <v>0</v>
      </c>
      <c r="AK261">
        <v>431.18</v>
      </c>
      <c r="AL261">
        <v>431.18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V261">
        <v>1</v>
      </c>
      <c r="AW261">
        <v>1</v>
      </c>
      <c r="AX261">
        <v>1</v>
      </c>
      <c r="AY261">
        <v>1</v>
      </c>
      <c r="AZ261">
        <v>1</v>
      </c>
      <c r="BA261">
        <v>1</v>
      </c>
      <c r="BB261">
        <v>1</v>
      </c>
      <c r="BC261">
        <v>1</v>
      </c>
      <c r="BH261">
        <v>3</v>
      </c>
      <c r="BI261">
        <v>3</v>
      </c>
      <c r="BM261">
        <v>600001</v>
      </c>
      <c r="BN261">
        <v>0</v>
      </c>
      <c r="BP261">
        <v>0</v>
      </c>
      <c r="BQ261">
        <v>5</v>
      </c>
      <c r="BR261">
        <v>0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Z261">
        <v>0</v>
      </c>
      <c r="CA261">
        <v>0</v>
      </c>
      <c r="CF261">
        <v>0</v>
      </c>
      <c r="CG261">
        <v>0</v>
      </c>
      <c r="CM261">
        <v>0</v>
      </c>
      <c r="CO261">
        <v>0</v>
      </c>
      <c r="CP261">
        <f t="shared" si="128"/>
        <v>82786.56</v>
      </c>
      <c r="CQ261">
        <f t="shared" si="129"/>
        <v>431.18</v>
      </c>
      <c r="CR261">
        <f t="shared" si="130"/>
        <v>0</v>
      </c>
      <c r="CS261">
        <f t="shared" si="131"/>
        <v>0</v>
      </c>
      <c r="CT261">
        <f t="shared" si="132"/>
        <v>0</v>
      </c>
      <c r="CU261">
        <f t="shared" si="133"/>
        <v>0</v>
      </c>
      <c r="CV261">
        <f t="shared" si="134"/>
        <v>0</v>
      </c>
      <c r="CW261">
        <f t="shared" si="135"/>
        <v>0</v>
      </c>
      <c r="CX261">
        <f t="shared" si="136"/>
        <v>0</v>
      </c>
      <c r="CY261">
        <f t="shared" si="137"/>
        <v>0</v>
      </c>
      <c r="CZ261">
        <f t="shared" si="138"/>
        <v>0</v>
      </c>
      <c r="DN261">
        <v>0</v>
      </c>
      <c r="DO261">
        <v>0</v>
      </c>
      <c r="DP261">
        <v>1</v>
      </c>
      <c r="DQ261">
        <v>1</v>
      </c>
      <c r="DR261">
        <v>1</v>
      </c>
      <c r="DS261">
        <v>1</v>
      </c>
      <c r="DT261">
        <v>1</v>
      </c>
      <c r="DU261">
        <v>1013</v>
      </c>
      <c r="DV261" t="s">
        <v>343</v>
      </c>
      <c r="DW261" t="s">
        <v>343</v>
      </c>
      <c r="DX261">
        <v>1</v>
      </c>
      <c r="EE261">
        <v>23391171</v>
      </c>
      <c r="EF261">
        <v>5</v>
      </c>
      <c r="EG261" t="s">
        <v>344</v>
      </c>
      <c r="EH261">
        <v>0</v>
      </c>
      <c r="EJ261">
        <v>3</v>
      </c>
      <c r="EK261">
        <v>600001</v>
      </c>
      <c r="EL261" t="s">
        <v>345</v>
      </c>
      <c r="EM261" t="s">
        <v>346</v>
      </c>
      <c r="EQ261">
        <v>0</v>
      </c>
      <c r="ER261">
        <v>0</v>
      </c>
      <c r="ES261">
        <v>431.18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Q261">
        <v>0</v>
      </c>
      <c r="FR261">
        <f t="shared" si="139"/>
        <v>82786.56</v>
      </c>
      <c r="FS261">
        <v>0</v>
      </c>
      <c r="FX261">
        <v>0</v>
      </c>
      <c r="FY261">
        <v>0</v>
      </c>
    </row>
    <row r="262" spans="1:181" ht="12.75">
      <c r="A262">
        <v>17</v>
      </c>
      <c r="B262">
        <v>1</v>
      </c>
      <c r="E262" t="s">
        <v>410</v>
      </c>
      <c r="F262" t="s">
        <v>341</v>
      </c>
      <c r="G262" t="s">
        <v>411</v>
      </c>
      <c r="H262" t="s">
        <v>343</v>
      </c>
      <c r="I262">
        <v>11</v>
      </c>
      <c r="J262">
        <v>0</v>
      </c>
      <c r="O262">
        <f t="shared" si="108"/>
        <v>846.89</v>
      </c>
      <c r="P262">
        <f t="shared" si="109"/>
        <v>846.89</v>
      </c>
      <c r="Q262">
        <f t="shared" si="110"/>
        <v>0</v>
      </c>
      <c r="R262">
        <f t="shared" si="111"/>
        <v>0</v>
      </c>
      <c r="S262">
        <f t="shared" si="112"/>
        <v>0</v>
      </c>
      <c r="T262">
        <f t="shared" si="113"/>
        <v>0</v>
      </c>
      <c r="U262">
        <f t="shared" si="114"/>
        <v>0</v>
      </c>
      <c r="V262">
        <f t="shared" si="115"/>
        <v>0</v>
      </c>
      <c r="W262">
        <f t="shared" si="116"/>
        <v>0</v>
      </c>
      <c r="X262">
        <f t="shared" si="117"/>
        <v>0</v>
      </c>
      <c r="Y262">
        <f t="shared" si="118"/>
        <v>0</v>
      </c>
      <c r="AA262">
        <v>0</v>
      </c>
      <c r="AB262">
        <f t="shared" si="119"/>
        <v>76.99</v>
      </c>
      <c r="AC262">
        <f t="shared" si="120"/>
        <v>76.99</v>
      </c>
      <c r="AD262">
        <f t="shared" si="121"/>
        <v>0</v>
      </c>
      <c r="AE262">
        <f t="shared" si="122"/>
        <v>0</v>
      </c>
      <c r="AF262">
        <f t="shared" si="123"/>
        <v>0</v>
      </c>
      <c r="AG262">
        <f t="shared" si="124"/>
        <v>0</v>
      </c>
      <c r="AH262">
        <f t="shared" si="125"/>
        <v>0</v>
      </c>
      <c r="AI262">
        <f t="shared" si="126"/>
        <v>0</v>
      </c>
      <c r="AJ262">
        <f t="shared" si="127"/>
        <v>0</v>
      </c>
      <c r="AK262">
        <v>76.99</v>
      </c>
      <c r="AL262">
        <v>76.99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V262">
        <v>1</v>
      </c>
      <c r="AW262">
        <v>1</v>
      </c>
      <c r="AX262">
        <v>1</v>
      </c>
      <c r="AY262">
        <v>1</v>
      </c>
      <c r="AZ262">
        <v>1</v>
      </c>
      <c r="BA262">
        <v>1</v>
      </c>
      <c r="BB262">
        <v>1</v>
      </c>
      <c r="BC262">
        <v>1</v>
      </c>
      <c r="BH262">
        <v>3</v>
      </c>
      <c r="BI262">
        <v>3</v>
      </c>
      <c r="BM262">
        <v>600001</v>
      </c>
      <c r="BN262">
        <v>0</v>
      </c>
      <c r="BP262">
        <v>0</v>
      </c>
      <c r="BQ262">
        <v>5</v>
      </c>
      <c r="BR262">
        <v>0</v>
      </c>
      <c r="BS262">
        <v>1</v>
      </c>
      <c r="BT262">
        <v>1</v>
      </c>
      <c r="BU262">
        <v>1</v>
      </c>
      <c r="BV262">
        <v>1</v>
      </c>
      <c r="BW262">
        <v>1</v>
      </c>
      <c r="BX262">
        <v>1</v>
      </c>
      <c r="BZ262">
        <v>0</v>
      </c>
      <c r="CA262">
        <v>0</v>
      </c>
      <c r="CF262">
        <v>0</v>
      </c>
      <c r="CG262">
        <v>0</v>
      </c>
      <c r="CM262">
        <v>0</v>
      </c>
      <c r="CO262">
        <v>0</v>
      </c>
      <c r="CP262">
        <f t="shared" si="128"/>
        <v>846.89</v>
      </c>
      <c r="CQ262">
        <f t="shared" si="129"/>
        <v>76.99</v>
      </c>
      <c r="CR262">
        <f t="shared" si="130"/>
        <v>0</v>
      </c>
      <c r="CS262">
        <f t="shared" si="131"/>
        <v>0</v>
      </c>
      <c r="CT262">
        <f t="shared" si="132"/>
        <v>0</v>
      </c>
      <c r="CU262">
        <f t="shared" si="133"/>
        <v>0</v>
      </c>
      <c r="CV262">
        <f t="shared" si="134"/>
        <v>0</v>
      </c>
      <c r="CW262">
        <f t="shared" si="135"/>
        <v>0</v>
      </c>
      <c r="CX262">
        <f t="shared" si="136"/>
        <v>0</v>
      </c>
      <c r="CY262">
        <f t="shared" si="137"/>
        <v>0</v>
      </c>
      <c r="CZ262">
        <f t="shared" si="138"/>
        <v>0</v>
      </c>
      <c r="DN262">
        <v>0</v>
      </c>
      <c r="DO262">
        <v>0</v>
      </c>
      <c r="DP262">
        <v>1</v>
      </c>
      <c r="DQ262">
        <v>1</v>
      </c>
      <c r="DR262">
        <v>1</v>
      </c>
      <c r="DS262">
        <v>1</v>
      </c>
      <c r="DT262">
        <v>1</v>
      </c>
      <c r="DU262">
        <v>1013</v>
      </c>
      <c r="DV262" t="s">
        <v>343</v>
      </c>
      <c r="DW262" t="s">
        <v>343</v>
      </c>
      <c r="DX262">
        <v>1</v>
      </c>
      <c r="EE262">
        <v>23391171</v>
      </c>
      <c r="EF262">
        <v>5</v>
      </c>
      <c r="EG262" t="s">
        <v>344</v>
      </c>
      <c r="EH262">
        <v>0</v>
      </c>
      <c r="EJ262">
        <v>3</v>
      </c>
      <c r="EK262">
        <v>600001</v>
      </c>
      <c r="EL262" t="s">
        <v>345</v>
      </c>
      <c r="EM262" t="s">
        <v>346</v>
      </c>
      <c r="EQ262">
        <v>0</v>
      </c>
      <c r="ER262">
        <v>0</v>
      </c>
      <c r="ES262">
        <v>76.99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Q262">
        <v>0</v>
      </c>
      <c r="FR262">
        <f t="shared" si="139"/>
        <v>846.89</v>
      </c>
      <c r="FS262">
        <v>0</v>
      </c>
      <c r="FX262">
        <v>0</v>
      </c>
      <c r="FY262">
        <v>0</v>
      </c>
    </row>
    <row r="263" spans="1:181" ht="12.75">
      <c r="A263">
        <v>17</v>
      </c>
      <c r="B263">
        <v>1</v>
      </c>
      <c r="E263" t="s">
        <v>412</v>
      </c>
      <c r="F263" t="s">
        <v>341</v>
      </c>
      <c r="G263" t="s">
        <v>413</v>
      </c>
      <c r="H263" t="s">
        <v>361</v>
      </c>
      <c r="I263">
        <v>10</v>
      </c>
      <c r="J263">
        <v>0</v>
      </c>
      <c r="O263">
        <f t="shared" si="108"/>
        <v>161</v>
      </c>
      <c r="P263">
        <f t="shared" si="109"/>
        <v>161</v>
      </c>
      <c r="Q263">
        <f t="shared" si="110"/>
        <v>0</v>
      </c>
      <c r="R263">
        <f t="shared" si="111"/>
        <v>0</v>
      </c>
      <c r="S263">
        <f t="shared" si="112"/>
        <v>0</v>
      </c>
      <c r="T263">
        <f t="shared" si="113"/>
        <v>0</v>
      </c>
      <c r="U263">
        <f t="shared" si="114"/>
        <v>0</v>
      </c>
      <c r="V263">
        <f t="shared" si="115"/>
        <v>0</v>
      </c>
      <c r="W263">
        <f t="shared" si="116"/>
        <v>0</v>
      </c>
      <c r="X263">
        <f t="shared" si="117"/>
        <v>0</v>
      </c>
      <c r="Y263">
        <f t="shared" si="118"/>
        <v>0</v>
      </c>
      <c r="AA263">
        <v>0</v>
      </c>
      <c r="AB263">
        <f t="shared" si="119"/>
        <v>16.1</v>
      </c>
      <c r="AC263">
        <f t="shared" si="120"/>
        <v>16.1</v>
      </c>
      <c r="AD263">
        <f t="shared" si="121"/>
        <v>0</v>
      </c>
      <c r="AE263">
        <f t="shared" si="122"/>
        <v>0</v>
      </c>
      <c r="AF263">
        <f t="shared" si="123"/>
        <v>0</v>
      </c>
      <c r="AG263">
        <f t="shared" si="124"/>
        <v>0</v>
      </c>
      <c r="AH263">
        <f t="shared" si="125"/>
        <v>0</v>
      </c>
      <c r="AI263">
        <f t="shared" si="126"/>
        <v>0</v>
      </c>
      <c r="AJ263">
        <f t="shared" si="127"/>
        <v>0</v>
      </c>
      <c r="AK263">
        <v>16.1</v>
      </c>
      <c r="AL263">
        <v>16.1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V263">
        <v>1</v>
      </c>
      <c r="AW263">
        <v>1</v>
      </c>
      <c r="AX263">
        <v>1</v>
      </c>
      <c r="AY263">
        <v>1</v>
      </c>
      <c r="AZ263">
        <v>1</v>
      </c>
      <c r="BA263">
        <v>1</v>
      </c>
      <c r="BB263">
        <v>1</v>
      </c>
      <c r="BC263">
        <v>1</v>
      </c>
      <c r="BH263">
        <v>3</v>
      </c>
      <c r="BI263">
        <v>3</v>
      </c>
      <c r="BM263">
        <v>600001</v>
      </c>
      <c r="BN263">
        <v>0</v>
      </c>
      <c r="BP263">
        <v>0</v>
      </c>
      <c r="BQ263">
        <v>5</v>
      </c>
      <c r="BR263">
        <v>0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Z263">
        <v>0</v>
      </c>
      <c r="CA263">
        <v>0</v>
      </c>
      <c r="CF263">
        <v>0</v>
      </c>
      <c r="CG263">
        <v>0</v>
      </c>
      <c r="CM263">
        <v>0</v>
      </c>
      <c r="CO263">
        <v>0</v>
      </c>
      <c r="CP263">
        <f t="shared" si="128"/>
        <v>161</v>
      </c>
      <c r="CQ263">
        <f t="shared" si="129"/>
        <v>16.1</v>
      </c>
      <c r="CR263">
        <f t="shared" si="130"/>
        <v>0</v>
      </c>
      <c r="CS263">
        <f t="shared" si="131"/>
        <v>0</v>
      </c>
      <c r="CT263">
        <f t="shared" si="132"/>
        <v>0</v>
      </c>
      <c r="CU263">
        <f t="shared" si="133"/>
        <v>0</v>
      </c>
      <c r="CV263">
        <f t="shared" si="134"/>
        <v>0</v>
      </c>
      <c r="CW263">
        <f t="shared" si="135"/>
        <v>0</v>
      </c>
      <c r="CX263">
        <f t="shared" si="136"/>
        <v>0</v>
      </c>
      <c r="CY263">
        <f t="shared" si="137"/>
        <v>0</v>
      </c>
      <c r="CZ263">
        <f t="shared" si="138"/>
        <v>0</v>
      </c>
      <c r="DN263">
        <v>0</v>
      </c>
      <c r="DO263">
        <v>0</v>
      </c>
      <c r="DP263">
        <v>1</v>
      </c>
      <c r="DQ263">
        <v>1</v>
      </c>
      <c r="DR263">
        <v>1</v>
      </c>
      <c r="DS263">
        <v>1</v>
      </c>
      <c r="DT263">
        <v>1</v>
      </c>
      <c r="DU263">
        <v>1003</v>
      </c>
      <c r="DV263" t="s">
        <v>361</v>
      </c>
      <c r="DW263" t="s">
        <v>361</v>
      </c>
      <c r="DX263">
        <v>1</v>
      </c>
      <c r="EE263">
        <v>23391171</v>
      </c>
      <c r="EF263">
        <v>5</v>
      </c>
      <c r="EG263" t="s">
        <v>344</v>
      </c>
      <c r="EH263">
        <v>0</v>
      </c>
      <c r="EJ263">
        <v>3</v>
      </c>
      <c r="EK263">
        <v>600001</v>
      </c>
      <c r="EL263" t="s">
        <v>345</v>
      </c>
      <c r="EM263" t="s">
        <v>346</v>
      </c>
      <c r="EQ263">
        <v>0</v>
      </c>
      <c r="ER263">
        <v>0</v>
      </c>
      <c r="ES263">
        <v>16.1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Q263">
        <v>0</v>
      </c>
      <c r="FR263">
        <f t="shared" si="139"/>
        <v>161</v>
      </c>
      <c r="FS263">
        <v>0</v>
      </c>
      <c r="FX263">
        <v>0</v>
      </c>
      <c r="FY263">
        <v>0</v>
      </c>
    </row>
    <row r="265" spans="1:43" ht="12.75">
      <c r="A265" s="2">
        <v>51</v>
      </c>
      <c r="B265" s="2">
        <f>B226</f>
        <v>1</v>
      </c>
      <c r="C265" s="2">
        <f>A226</f>
        <v>4</v>
      </c>
      <c r="D265" s="2">
        <f>ROW(A226)</f>
        <v>226</v>
      </c>
      <c r="E265" s="2"/>
      <c r="F265" s="2" t="str">
        <f>IF(F226&lt;&gt;"",F226,"")</f>
        <v>Новый раздел</v>
      </c>
      <c r="G265" s="2" t="str">
        <f>IF(G226&lt;&gt;"",G226,"")</f>
        <v>Материалы</v>
      </c>
      <c r="H265" s="2"/>
      <c r="I265" s="2"/>
      <c r="J265" s="2"/>
      <c r="K265" s="2"/>
      <c r="L265" s="2"/>
      <c r="M265" s="2"/>
      <c r="N265" s="2"/>
      <c r="O265" s="2">
        <f aca="true" t="shared" si="140" ref="O265:Y265">ROUND(AB265,2)</f>
        <v>476408.86</v>
      </c>
      <c r="P265" s="2">
        <f t="shared" si="140"/>
        <v>476408.86</v>
      </c>
      <c r="Q265" s="2">
        <f t="shared" si="140"/>
        <v>0</v>
      </c>
      <c r="R265" s="2">
        <f t="shared" si="140"/>
        <v>0</v>
      </c>
      <c r="S265" s="2">
        <f t="shared" si="140"/>
        <v>0</v>
      </c>
      <c r="T265" s="2">
        <f t="shared" si="140"/>
        <v>0</v>
      </c>
      <c r="U265" s="2">
        <f t="shared" si="140"/>
        <v>0</v>
      </c>
      <c r="V265" s="2">
        <f t="shared" si="140"/>
        <v>0</v>
      </c>
      <c r="W265" s="2">
        <f t="shared" si="140"/>
        <v>0</v>
      </c>
      <c r="X265" s="2">
        <f t="shared" si="140"/>
        <v>0</v>
      </c>
      <c r="Y265" s="2">
        <f t="shared" si="140"/>
        <v>0</v>
      </c>
      <c r="Z265" s="2"/>
      <c r="AA265" s="2"/>
      <c r="AB265" s="2">
        <f>ROUND(SUMIF(AA230:AA263,"=0",O230:O263),2)</f>
        <v>476408.86</v>
      </c>
      <c r="AC265" s="2">
        <f>ROUND(SUMIF(AA230:AA263,"=0",P230:P263),2)</f>
        <v>476408.86</v>
      </c>
      <c r="AD265" s="2">
        <f>ROUND(SUMIF(AA230:AA263,"=0",Q230:Q263),2)</f>
        <v>0</v>
      </c>
      <c r="AE265" s="2">
        <f>ROUND(SUMIF(AA230:AA263,"=0",R230:R263),2)</f>
        <v>0</v>
      </c>
      <c r="AF265" s="2">
        <f>ROUND(SUMIF(AA230:AA263,"=0",S230:S263),2)</f>
        <v>0</v>
      </c>
      <c r="AG265" s="2">
        <f>ROUND(SUMIF(AA230:AA263,"=0",T230:T263),2)</f>
        <v>0</v>
      </c>
      <c r="AH265" s="2">
        <f>ROUND(SUMIF(AA230:AA263,"=0",U230:U263),2)</f>
        <v>0</v>
      </c>
      <c r="AI265" s="2">
        <f>ROUND(SUMIF(AA230:AA263,"=0",V230:V263),2)</f>
        <v>0</v>
      </c>
      <c r="AJ265" s="2">
        <f>ROUND(SUMIF(AA230:AA263,"=0",W230:W263),2)</f>
        <v>0</v>
      </c>
      <c r="AK265" s="2">
        <f>ROUND(SUMIF(AA230:AA263,"=0",X230:X263),2)</f>
        <v>0</v>
      </c>
      <c r="AL265" s="2">
        <f>ROUND(SUMIF(AA230:AA263,"=0",Y230:Y263),2)</f>
        <v>0</v>
      </c>
      <c r="AM265" s="2"/>
      <c r="AN265" s="2">
        <f>ROUND(AO265,2)</f>
        <v>0</v>
      </c>
      <c r="AO265" s="2">
        <f>ROUND(SUMIF(AA230:AA263,"=0",FQ230:FQ263),2)</f>
        <v>0</v>
      </c>
      <c r="AP265" s="2">
        <f>ROUND(AQ265,2)</f>
        <v>476408.86</v>
      </c>
      <c r="AQ265" s="2">
        <f>ROUND(SUM(FR230:FR263),2)</f>
        <v>476408.86</v>
      </c>
    </row>
    <row r="267" spans="1:14" ht="12.75">
      <c r="A267" s="3">
        <v>50</v>
      </c>
      <c r="B267" s="3">
        <v>0</v>
      </c>
      <c r="C267" s="3">
        <v>0</v>
      </c>
      <c r="D267" s="3">
        <v>1</v>
      </c>
      <c r="E267" s="3">
        <v>201</v>
      </c>
      <c r="F267" s="3">
        <f>Source!O265</f>
        <v>476408.86</v>
      </c>
      <c r="G267" s="3" t="s">
        <v>64</v>
      </c>
      <c r="H267" s="3" t="s">
        <v>65</v>
      </c>
      <c r="I267" s="3"/>
      <c r="J267" s="3"/>
      <c r="K267" s="3">
        <v>201</v>
      </c>
      <c r="L267" s="3">
        <v>1</v>
      </c>
      <c r="M267" s="3">
        <v>3</v>
      </c>
      <c r="N267" s="3" t="s">
        <v>3</v>
      </c>
    </row>
    <row r="268" spans="1:14" ht="12.75">
      <c r="A268" s="3">
        <v>50</v>
      </c>
      <c r="B268" s="3">
        <v>0</v>
      </c>
      <c r="C268" s="3">
        <v>0</v>
      </c>
      <c r="D268" s="3">
        <v>1</v>
      </c>
      <c r="E268" s="3">
        <v>202</v>
      </c>
      <c r="F268" s="3">
        <f>Source!P265</f>
        <v>476408.86</v>
      </c>
      <c r="G268" s="3" t="s">
        <v>66</v>
      </c>
      <c r="H268" s="3" t="s">
        <v>67</v>
      </c>
      <c r="I268" s="3"/>
      <c r="J268" s="3"/>
      <c r="K268" s="3">
        <v>202</v>
      </c>
      <c r="L268" s="3">
        <v>2</v>
      </c>
      <c r="M268" s="3">
        <v>3</v>
      </c>
      <c r="N268" s="3" t="s">
        <v>3</v>
      </c>
    </row>
    <row r="269" spans="1:14" ht="12.75">
      <c r="A269" s="3">
        <v>50</v>
      </c>
      <c r="B269" s="3">
        <v>0</v>
      </c>
      <c r="C269" s="3">
        <v>0</v>
      </c>
      <c r="D269" s="3">
        <v>1</v>
      </c>
      <c r="E269" s="3">
        <v>222</v>
      </c>
      <c r="F269" s="3">
        <f>Source!AN265</f>
        <v>0</v>
      </c>
      <c r="G269" s="3" t="s">
        <v>68</v>
      </c>
      <c r="H269" s="3" t="s">
        <v>69</v>
      </c>
      <c r="I269" s="3"/>
      <c r="J269" s="3"/>
      <c r="K269" s="3">
        <v>222</v>
      </c>
      <c r="L269" s="3">
        <v>3</v>
      </c>
      <c r="M269" s="3">
        <v>3</v>
      </c>
      <c r="N269" s="3" t="s">
        <v>3</v>
      </c>
    </row>
    <row r="270" spans="1:14" ht="12.75">
      <c r="A270" s="3">
        <v>50</v>
      </c>
      <c r="B270" s="3">
        <v>0</v>
      </c>
      <c r="C270" s="3">
        <v>0</v>
      </c>
      <c r="D270" s="3">
        <v>1</v>
      </c>
      <c r="E270" s="3">
        <v>216</v>
      </c>
      <c r="F270" s="3">
        <f>Source!AP265</f>
        <v>476408.86</v>
      </c>
      <c r="G270" s="3" t="s">
        <v>70</v>
      </c>
      <c r="H270" s="3" t="s">
        <v>71</v>
      </c>
      <c r="I270" s="3"/>
      <c r="J270" s="3"/>
      <c r="K270" s="3">
        <v>216</v>
      </c>
      <c r="L270" s="3">
        <v>4</v>
      </c>
      <c r="M270" s="3">
        <v>3</v>
      </c>
      <c r="N270" s="3" t="s">
        <v>3</v>
      </c>
    </row>
    <row r="271" spans="1:14" ht="12.75">
      <c r="A271" s="3">
        <v>50</v>
      </c>
      <c r="B271" s="3">
        <v>0</v>
      </c>
      <c r="C271" s="3">
        <v>0</v>
      </c>
      <c r="D271" s="3">
        <v>1</v>
      </c>
      <c r="E271" s="3">
        <v>203</v>
      </c>
      <c r="F271" s="3">
        <f>Source!Q265</f>
        <v>0</v>
      </c>
      <c r="G271" s="3" t="s">
        <v>72</v>
      </c>
      <c r="H271" s="3" t="s">
        <v>73</v>
      </c>
      <c r="I271" s="3"/>
      <c r="J271" s="3"/>
      <c r="K271" s="3">
        <v>203</v>
      </c>
      <c r="L271" s="3">
        <v>5</v>
      </c>
      <c r="M271" s="3">
        <v>3</v>
      </c>
      <c r="N271" s="3" t="s">
        <v>3</v>
      </c>
    </row>
    <row r="272" spans="1:14" ht="12.75">
      <c r="A272" s="3">
        <v>50</v>
      </c>
      <c r="B272" s="3">
        <v>0</v>
      </c>
      <c r="C272" s="3">
        <v>0</v>
      </c>
      <c r="D272" s="3">
        <v>1</v>
      </c>
      <c r="E272" s="3">
        <v>204</v>
      </c>
      <c r="F272" s="3">
        <f>Source!R265</f>
        <v>0</v>
      </c>
      <c r="G272" s="3" t="s">
        <v>74</v>
      </c>
      <c r="H272" s="3" t="s">
        <v>75</v>
      </c>
      <c r="I272" s="3"/>
      <c r="J272" s="3"/>
      <c r="K272" s="3">
        <v>204</v>
      </c>
      <c r="L272" s="3">
        <v>6</v>
      </c>
      <c r="M272" s="3">
        <v>3</v>
      </c>
      <c r="N272" s="3" t="s">
        <v>3</v>
      </c>
    </row>
    <row r="273" spans="1:14" ht="12.75">
      <c r="A273" s="3">
        <v>50</v>
      </c>
      <c r="B273" s="3">
        <v>0</v>
      </c>
      <c r="C273" s="3">
        <v>0</v>
      </c>
      <c r="D273" s="3">
        <v>1</v>
      </c>
      <c r="E273" s="3">
        <v>205</v>
      </c>
      <c r="F273" s="3">
        <f>Source!S265</f>
        <v>0</v>
      </c>
      <c r="G273" s="3" t="s">
        <v>76</v>
      </c>
      <c r="H273" s="3" t="s">
        <v>77</v>
      </c>
      <c r="I273" s="3"/>
      <c r="J273" s="3"/>
      <c r="K273" s="3">
        <v>205</v>
      </c>
      <c r="L273" s="3">
        <v>7</v>
      </c>
      <c r="M273" s="3">
        <v>3</v>
      </c>
      <c r="N273" s="3" t="s">
        <v>3</v>
      </c>
    </row>
    <row r="274" spans="1:14" ht="12.75">
      <c r="A274" s="3">
        <v>50</v>
      </c>
      <c r="B274" s="3">
        <v>0</v>
      </c>
      <c r="C274" s="3">
        <v>0</v>
      </c>
      <c r="D274" s="3">
        <v>1</v>
      </c>
      <c r="E274" s="3">
        <v>206</v>
      </c>
      <c r="F274" s="3">
        <f>Source!T265</f>
        <v>0</v>
      </c>
      <c r="G274" s="3" t="s">
        <v>78</v>
      </c>
      <c r="H274" s="3" t="s">
        <v>79</v>
      </c>
      <c r="I274" s="3"/>
      <c r="J274" s="3"/>
      <c r="K274" s="3">
        <v>206</v>
      </c>
      <c r="L274" s="3">
        <v>8</v>
      </c>
      <c r="M274" s="3">
        <v>3</v>
      </c>
      <c r="N274" s="3" t="s">
        <v>3</v>
      </c>
    </row>
    <row r="275" spans="1:14" ht="12.75">
      <c r="A275" s="3">
        <v>50</v>
      </c>
      <c r="B275" s="3">
        <v>0</v>
      </c>
      <c r="C275" s="3">
        <v>0</v>
      </c>
      <c r="D275" s="3">
        <v>1</v>
      </c>
      <c r="E275" s="3">
        <v>207</v>
      </c>
      <c r="F275" s="3">
        <f>Source!U265</f>
        <v>0</v>
      </c>
      <c r="G275" s="3" t="s">
        <v>80</v>
      </c>
      <c r="H275" s="3" t="s">
        <v>81</v>
      </c>
      <c r="I275" s="3"/>
      <c r="J275" s="3"/>
      <c r="K275" s="3">
        <v>207</v>
      </c>
      <c r="L275" s="3">
        <v>9</v>
      </c>
      <c r="M275" s="3">
        <v>3</v>
      </c>
      <c r="N275" s="3" t="s">
        <v>3</v>
      </c>
    </row>
    <row r="276" spans="1:14" ht="12.75">
      <c r="A276" s="3">
        <v>50</v>
      </c>
      <c r="B276" s="3">
        <v>0</v>
      </c>
      <c r="C276" s="3">
        <v>0</v>
      </c>
      <c r="D276" s="3">
        <v>1</v>
      </c>
      <c r="E276" s="3">
        <v>208</v>
      </c>
      <c r="F276" s="3">
        <f>Source!V265</f>
        <v>0</v>
      </c>
      <c r="G276" s="3" t="s">
        <v>82</v>
      </c>
      <c r="H276" s="3" t="s">
        <v>83</v>
      </c>
      <c r="I276" s="3"/>
      <c r="J276" s="3"/>
      <c r="K276" s="3">
        <v>208</v>
      </c>
      <c r="L276" s="3">
        <v>10</v>
      </c>
      <c r="M276" s="3">
        <v>3</v>
      </c>
      <c r="N276" s="3" t="s">
        <v>3</v>
      </c>
    </row>
    <row r="277" spans="1:14" ht="12.75">
      <c r="A277" s="3">
        <v>50</v>
      </c>
      <c r="B277" s="3">
        <v>0</v>
      </c>
      <c r="C277" s="3">
        <v>0</v>
      </c>
      <c r="D277" s="3">
        <v>1</v>
      </c>
      <c r="E277" s="3">
        <v>209</v>
      </c>
      <c r="F277" s="3">
        <f>Source!W265</f>
        <v>0</v>
      </c>
      <c r="G277" s="3" t="s">
        <v>84</v>
      </c>
      <c r="H277" s="3" t="s">
        <v>85</v>
      </c>
      <c r="I277" s="3"/>
      <c r="J277" s="3"/>
      <c r="K277" s="3">
        <v>209</v>
      </c>
      <c r="L277" s="3">
        <v>11</v>
      </c>
      <c r="M277" s="3">
        <v>3</v>
      </c>
      <c r="N277" s="3" t="s">
        <v>3</v>
      </c>
    </row>
    <row r="278" spans="1:14" ht="12.75">
      <c r="A278" s="3">
        <v>50</v>
      </c>
      <c r="B278" s="3">
        <v>0</v>
      </c>
      <c r="C278" s="3">
        <v>0</v>
      </c>
      <c r="D278" s="3">
        <v>1</v>
      </c>
      <c r="E278" s="3">
        <v>210</v>
      </c>
      <c r="F278" s="3">
        <f>Source!X265</f>
        <v>0</v>
      </c>
      <c r="G278" s="3" t="s">
        <v>86</v>
      </c>
      <c r="H278" s="3" t="s">
        <v>87</v>
      </c>
      <c r="I278" s="3"/>
      <c r="J278" s="3"/>
      <c r="K278" s="3">
        <v>210</v>
      </c>
      <c r="L278" s="3">
        <v>12</v>
      </c>
      <c r="M278" s="3">
        <v>3</v>
      </c>
      <c r="N278" s="3" t="s">
        <v>3</v>
      </c>
    </row>
    <row r="279" spans="1:14" ht="12.75">
      <c r="A279" s="3">
        <v>50</v>
      </c>
      <c r="B279" s="3">
        <v>0</v>
      </c>
      <c r="C279" s="3">
        <v>0</v>
      </c>
      <c r="D279" s="3">
        <v>1</v>
      </c>
      <c r="E279" s="3">
        <v>211</v>
      </c>
      <c r="F279" s="3">
        <f>Source!Y265</f>
        <v>0</v>
      </c>
      <c r="G279" s="3" t="s">
        <v>88</v>
      </c>
      <c r="H279" s="3" t="s">
        <v>89</v>
      </c>
      <c r="I279" s="3"/>
      <c r="J279" s="3"/>
      <c r="K279" s="3">
        <v>211</v>
      </c>
      <c r="L279" s="3">
        <v>13</v>
      </c>
      <c r="M279" s="3">
        <v>3</v>
      </c>
      <c r="N279" s="3" t="s">
        <v>3</v>
      </c>
    </row>
    <row r="280" spans="1:14" ht="12.75">
      <c r="A280" s="3">
        <v>50</v>
      </c>
      <c r="B280" s="3">
        <v>1</v>
      </c>
      <c r="C280" s="3">
        <v>0</v>
      </c>
      <c r="D280" s="3">
        <v>2</v>
      </c>
      <c r="E280" s="3">
        <v>0</v>
      </c>
      <c r="F280" s="3">
        <f>ROUND(Source!F269+Source!F270,2)</f>
        <v>476408.86</v>
      </c>
      <c r="G280" s="3" t="s">
        <v>414</v>
      </c>
      <c r="H280" s="3" t="s">
        <v>414</v>
      </c>
      <c r="I280" s="3"/>
      <c r="J280" s="3"/>
      <c r="K280" s="3">
        <v>212</v>
      </c>
      <c r="L280" s="3">
        <v>14</v>
      </c>
      <c r="M280" s="3">
        <v>0</v>
      </c>
      <c r="N280" s="3" t="s">
        <v>3</v>
      </c>
    </row>
    <row r="281" spans="1:14" ht="12.75">
      <c r="A281" s="3">
        <v>50</v>
      </c>
      <c r="B281" s="3">
        <f>IF(Source!F281&lt;&gt;0,1,0)</f>
        <v>1</v>
      </c>
      <c r="C281" s="3">
        <v>0</v>
      </c>
      <c r="D281" s="3">
        <v>2</v>
      </c>
      <c r="E281" s="3">
        <v>0</v>
      </c>
      <c r="F281" s="3">
        <f>ROUND(7.73,2)</f>
        <v>7.73</v>
      </c>
      <c r="G281" s="3" t="s">
        <v>415</v>
      </c>
      <c r="H281" s="3" t="s">
        <v>416</v>
      </c>
      <c r="I281" s="3"/>
      <c r="J281" s="3"/>
      <c r="K281" s="3">
        <v>212</v>
      </c>
      <c r="L281" s="3">
        <v>15</v>
      </c>
      <c r="M281" s="3">
        <v>1</v>
      </c>
      <c r="N281" s="3" t="s">
        <v>3</v>
      </c>
    </row>
    <row r="282" spans="1:14" ht="12.75">
      <c r="A282" s="3">
        <v>50</v>
      </c>
      <c r="B282" s="3">
        <f>IF(Source!F282&lt;&gt;0,1,0)</f>
        <v>0</v>
      </c>
      <c r="C282" s="3">
        <v>0</v>
      </c>
      <c r="D282" s="3">
        <v>2</v>
      </c>
      <c r="E282" s="3">
        <v>0</v>
      </c>
      <c r="F282" s="3">
        <f>ROUND(0,2)</f>
        <v>0</v>
      </c>
      <c r="G282" s="3" t="s">
        <v>417</v>
      </c>
      <c r="H282" s="3" t="s">
        <v>418</v>
      </c>
      <c r="I282" s="3"/>
      <c r="J282" s="3"/>
      <c r="K282" s="3">
        <v>212</v>
      </c>
      <c r="L282" s="3">
        <v>16</v>
      </c>
      <c r="M282" s="3">
        <v>1</v>
      </c>
      <c r="N282" s="3" t="s">
        <v>3</v>
      </c>
    </row>
    <row r="283" spans="1:14" ht="12.75">
      <c r="A283" s="3">
        <v>50</v>
      </c>
      <c r="B283" s="3">
        <f>IF(Source!F283&lt;&gt;0,1,0)</f>
        <v>1</v>
      </c>
      <c r="C283" s="3">
        <v>0</v>
      </c>
      <c r="D283" s="3">
        <v>2</v>
      </c>
      <c r="E283" s="3">
        <v>0</v>
      </c>
      <c r="F283" s="3">
        <f>ROUND(Source!F270*Source!F281/100,2)</f>
        <v>36826.4</v>
      </c>
      <c r="G283" s="3" t="s">
        <v>419</v>
      </c>
      <c r="H283" s="3" t="s">
        <v>420</v>
      </c>
      <c r="I283" s="3"/>
      <c r="J283" s="3"/>
      <c r="K283" s="3">
        <v>212</v>
      </c>
      <c r="L283" s="3">
        <v>17</v>
      </c>
      <c r="M283" s="3">
        <v>1</v>
      </c>
      <c r="N283" s="3" t="s">
        <v>3</v>
      </c>
    </row>
    <row r="284" spans="1:14" ht="12.75">
      <c r="A284" s="3">
        <v>50</v>
      </c>
      <c r="B284" s="3">
        <f>IF(Source!F284&lt;&gt;0,1,0)</f>
        <v>0</v>
      </c>
      <c r="C284" s="3">
        <v>0</v>
      </c>
      <c r="D284" s="3">
        <v>2</v>
      </c>
      <c r="E284" s="3">
        <v>0</v>
      </c>
      <c r="F284" s="3">
        <f>ROUND(Source!F270*Source!F282/100,2)</f>
        <v>0</v>
      </c>
      <c r="G284" s="3" t="s">
        <v>421</v>
      </c>
      <c r="H284" s="3" t="s">
        <v>422</v>
      </c>
      <c r="I284" s="3"/>
      <c r="J284" s="3"/>
      <c r="K284" s="3">
        <v>212</v>
      </c>
      <c r="L284" s="3">
        <v>18</v>
      </c>
      <c r="M284" s="3">
        <v>1</v>
      </c>
      <c r="N284" s="3" t="s">
        <v>3</v>
      </c>
    </row>
    <row r="285" spans="1:14" ht="12.75">
      <c r="A285" s="3">
        <v>50</v>
      </c>
      <c r="B285" s="3">
        <v>1</v>
      </c>
      <c r="C285" s="3">
        <v>0</v>
      </c>
      <c r="D285" s="3">
        <v>2</v>
      </c>
      <c r="E285" s="3">
        <v>0</v>
      </c>
      <c r="F285" s="3">
        <f>ROUND(Source!F283+Source!F284+Source!F280,2)</f>
        <v>513235.26</v>
      </c>
      <c r="G285" s="3" t="s">
        <v>423</v>
      </c>
      <c r="H285" s="3" t="s">
        <v>424</v>
      </c>
      <c r="I285" s="3"/>
      <c r="J285" s="3"/>
      <c r="K285" s="3">
        <v>212</v>
      </c>
      <c r="L285" s="3">
        <v>19</v>
      </c>
      <c r="M285" s="3">
        <v>0</v>
      </c>
      <c r="N285" s="3" t="s">
        <v>3</v>
      </c>
    </row>
    <row r="287" spans="1:43" ht="12.75">
      <c r="A287" s="2">
        <v>51</v>
      </c>
      <c r="B287" s="2">
        <f>B20</f>
        <v>1</v>
      </c>
      <c r="C287" s="2">
        <f>A20</f>
        <v>3</v>
      </c>
      <c r="D287" s="2">
        <f>ROW(A20)</f>
        <v>20</v>
      </c>
      <c r="E287" s="2"/>
      <c r="F287" s="2" t="str">
        <f>IF(F20&lt;&gt;"",F20,"")</f>
        <v>Новая локальная смета</v>
      </c>
      <c r="G287" s="2" t="str">
        <f>IF(G20&lt;&gt;"",G20,"")</f>
        <v>Реконструкция ВЛ-0,4 кВ от ТП-2П-7 по ул.Тепличная</v>
      </c>
      <c r="H287" s="2"/>
      <c r="I287" s="2"/>
      <c r="J287" s="2"/>
      <c r="K287" s="2"/>
      <c r="L287" s="2"/>
      <c r="M287" s="2"/>
      <c r="N287" s="2"/>
      <c r="O287" s="2">
        <f aca="true" t="shared" si="141" ref="O287:Y287">ROUND(O36+O142+O189+O265+AB287,2)</f>
        <v>488944.07</v>
      </c>
      <c r="P287" s="2">
        <f t="shared" si="141"/>
        <v>478257.8</v>
      </c>
      <c r="Q287" s="2">
        <f t="shared" si="141"/>
        <v>7847.39</v>
      </c>
      <c r="R287" s="2">
        <f t="shared" si="141"/>
        <v>833.75</v>
      </c>
      <c r="S287" s="2">
        <f t="shared" si="141"/>
        <v>2838.88</v>
      </c>
      <c r="T287" s="2">
        <f t="shared" si="141"/>
        <v>0</v>
      </c>
      <c r="U287" s="2">
        <f t="shared" si="141"/>
        <v>306.43</v>
      </c>
      <c r="V287" s="2">
        <f t="shared" si="141"/>
        <v>70.52</v>
      </c>
      <c r="W287" s="2">
        <f t="shared" si="141"/>
        <v>0</v>
      </c>
      <c r="X287" s="2">
        <f t="shared" si="141"/>
        <v>3102.43</v>
      </c>
      <c r="Y287" s="2">
        <f t="shared" si="141"/>
        <v>1737.07</v>
      </c>
      <c r="Z287" s="2"/>
      <c r="AA287" s="2"/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/>
      <c r="AN287" s="2">
        <f>ROUND(AN36+AN142+AN189+AN265+AO287,2)</f>
        <v>0</v>
      </c>
      <c r="AO287" s="2">
        <v>0</v>
      </c>
      <c r="AP287" s="2">
        <f>ROUND(AP36+AP142+AP189+AP265+AQ287,2)</f>
        <v>476408.86</v>
      </c>
      <c r="AQ287" s="2">
        <v>0</v>
      </c>
    </row>
    <row r="289" spans="1:14" ht="12.75">
      <c r="A289" s="3">
        <v>50</v>
      </c>
      <c r="B289" s="3">
        <v>0</v>
      </c>
      <c r="C289" s="3">
        <v>0</v>
      </c>
      <c r="D289" s="3">
        <v>1</v>
      </c>
      <c r="E289" s="3">
        <v>201</v>
      </c>
      <c r="F289" s="3">
        <f>Source!O287</f>
        <v>488944.07</v>
      </c>
      <c r="G289" s="3" t="s">
        <v>64</v>
      </c>
      <c r="H289" s="3" t="s">
        <v>65</v>
      </c>
      <c r="I289" s="3"/>
      <c r="J289" s="3"/>
      <c r="K289" s="3">
        <v>201</v>
      </c>
      <c r="L289" s="3">
        <v>1</v>
      </c>
      <c r="M289" s="3">
        <v>3</v>
      </c>
      <c r="N289" s="3" t="s">
        <v>3</v>
      </c>
    </row>
    <row r="290" spans="1:14" ht="12.75">
      <c r="A290" s="3">
        <v>50</v>
      </c>
      <c r="B290" s="3">
        <v>0</v>
      </c>
      <c r="C290" s="3">
        <v>0</v>
      </c>
      <c r="D290" s="3">
        <v>1</v>
      </c>
      <c r="E290" s="3">
        <v>202</v>
      </c>
      <c r="F290" s="3">
        <f>Source!P287</f>
        <v>478257.8</v>
      </c>
      <c r="G290" s="3" t="s">
        <v>66</v>
      </c>
      <c r="H290" s="3" t="s">
        <v>67</v>
      </c>
      <c r="I290" s="3"/>
      <c r="J290" s="3"/>
      <c r="K290" s="3">
        <v>202</v>
      </c>
      <c r="L290" s="3">
        <v>2</v>
      </c>
      <c r="M290" s="3">
        <v>3</v>
      </c>
      <c r="N290" s="3" t="s">
        <v>3</v>
      </c>
    </row>
    <row r="291" spans="1:14" ht="12.75">
      <c r="A291" s="3">
        <v>50</v>
      </c>
      <c r="B291" s="3">
        <v>0</v>
      </c>
      <c r="C291" s="3">
        <v>0</v>
      </c>
      <c r="D291" s="3">
        <v>1</v>
      </c>
      <c r="E291" s="3">
        <v>222</v>
      </c>
      <c r="F291" s="3">
        <f>Source!AN287</f>
        <v>0</v>
      </c>
      <c r="G291" s="3" t="s">
        <v>68</v>
      </c>
      <c r="H291" s="3" t="s">
        <v>69</v>
      </c>
      <c r="I291" s="3"/>
      <c r="J291" s="3"/>
      <c r="K291" s="3">
        <v>222</v>
      </c>
      <c r="L291" s="3">
        <v>3</v>
      </c>
      <c r="M291" s="3">
        <v>3</v>
      </c>
      <c r="N291" s="3" t="s">
        <v>3</v>
      </c>
    </row>
    <row r="292" spans="1:14" ht="12.75">
      <c r="A292" s="3">
        <v>50</v>
      </c>
      <c r="B292" s="3">
        <v>0</v>
      </c>
      <c r="C292" s="3">
        <v>0</v>
      </c>
      <c r="D292" s="3">
        <v>1</v>
      </c>
      <c r="E292" s="3">
        <v>216</v>
      </c>
      <c r="F292" s="3">
        <f>Source!AP287</f>
        <v>476408.86</v>
      </c>
      <c r="G292" s="3" t="s">
        <v>70</v>
      </c>
      <c r="H292" s="3" t="s">
        <v>71</v>
      </c>
      <c r="I292" s="3"/>
      <c r="J292" s="3"/>
      <c r="K292" s="3">
        <v>216</v>
      </c>
      <c r="L292" s="3">
        <v>4</v>
      </c>
      <c r="M292" s="3">
        <v>3</v>
      </c>
      <c r="N292" s="3" t="s">
        <v>3</v>
      </c>
    </row>
    <row r="293" spans="1:14" ht="12.75">
      <c r="A293" s="3">
        <v>50</v>
      </c>
      <c r="B293" s="3">
        <v>0</v>
      </c>
      <c r="C293" s="3">
        <v>0</v>
      </c>
      <c r="D293" s="3">
        <v>1</v>
      </c>
      <c r="E293" s="3">
        <v>203</v>
      </c>
      <c r="F293" s="3">
        <f>Source!Q287</f>
        <v>7847.39</v>
      </c>
      <c r="G293" s="3" t="s">
        <v>72</v>
      </c>
      <c r="H293" s="3" t="s">
        <v>73</v>
      </c>
      <c r="I293" s="3"/>
      <c r="J293" s="3"/>
      <c r="K293" s="3">
        <v>203</v>
      </c>
      <c r="L293" s="3">
        <v>5</v>
      </c>
      <c r="M293" s="3">
        <v>3</v>
      </c>
      <c r="N293" s="3" t="s">
        <v>3</v>
      </c>
    </row>
    <row r="294" spans="1:14" ht="12.75">
      <c r="A294" s="3">
        <v>50</v>
      </c>
      <c r="B294" s="3">
        <v>0</v>
      </c>
      <c r="C294" s="3">
        <v>0</v>
      </c>
      <c r="D294" s="3">
        <v>1</v>
      </c>
      <c r="E294" s="3">
        <v>204</v>
      </c>
      <c r="F294" s="3">
        <f>Source!R287</f>
        <v>833.75</v>
      </c>
      <c r="G294" s="3" t="s">
        <v>74</v>
      </c>
      <c r="H294" s="3" t="s">
        <v>75</v>
      </c>
      <c r="I294" s="3"/>
      <c r="J294" s="3"/>
      <c r="K294" s="3">
        <v>204</v>
      </c>
      <c r="L294" s="3">
        <v>6</v>
      </c>
      <c r="M294" s="3">
        <v>3</v>
      </c>
      <c r="N294" s="3" t="s">
        <v>3</v>
      </c>
    </row>
    <row r="295" spans="1:14" ht="12.75">
      <c r="A295" s="3">
        <v>50</v>
      </c>
      <c r="B295" s="3">
        <v>0</v>
      </c>
      <c r="C295" s="3">
        <v>0</v>
      </c>
      <c r="D295" s="3">
        <v>1</v>
      </c>
      <c r="E295" s="3">
        <v>205</v>
      </c>
      <c r="F295" s="3">
        <f>Source!S287</f>
        <v>2838.88</v>
      </c>
      <c r="G295" s="3" t="s">
        <v>76</v>
      </c>
      <c r="H295" s="3" t="s">
        <v>77</v>
      </c>
      <c r="I295" s="3"/>
      <c r="J295" s="3"/>
      <c r="K295" s="3">
        <v>205</v>
      </c>
      <c r="L295" s="3">
        <v>7</v>
      </c>
      <c r="M295" s="3">
        <v>3</v>
      </c>
      <c r="N295" s="3" t="s">
        <v>3</v>
      </c>
    </row>
    <row r="296" spans="1:14" ht="12.75">
      <c r="A296" s="3">
        <v>50</v>
      </c>
      <c r="B296" s="3">
        <v>0</v>
      </c>
      <c r="C296" s="3">
        <v>0</v>
      </c>
      <c r="D296" s="3">
        <v>1</v>
      </c>
      <c r="E296" s="3">
        <v>206</v>
      </c>
      <c r="F296" s="3">
        <f>Source!T287</f>
        <v>0</v>
      </c>
      <c r="G296" s="3" t="s">
        <v>78</v>
      </c>
      <c r="H296" s="3" t="s">
        <v>79</v>
      </c>
      <c r="I296" s="3"/>
      <c r="J296" s="3"/>
      <c r="K296" s="3">
        <v>206</v>
      </c>
      <c r="L296" s="3">
        <v>8</v>
      </c>
      <c r="M296" s="3">
        <v>3</v>
      </c>
      <c r="N296" s="3" t="s">
        <v>3</v>
      </c>
    </row>
    <row r="297" spans="1:14" ht="12.75">
      <c r="A297" s="3">
        <v>50</v>
      </c>
      <c r="B297" s="3">
        <v>0</v>
      </c>
      <c r="C297" s="3">
        <v>0</v>
      </c>
      <c r="D297" s="3">
        <v>1</v>
      </c>
      <c r="E297" s="3">
        <v>207</v>
      </c>
      <c r="F297" s="3">
        <f>Source!U287</f>
        <v>306.43</v>
      </c>
      <c r="G297" s="3" t="s">
        <v>80</v>
      </c>
      <c r="H297" s="3" t="s">
        <v>81</v>
      </c>
      <c r="I297" s="3"/>
      <c r="J297" s="3"/>
      <c r="K297" s="3">
        <v>207</v>
      </c>
      <c r="L297" s="3">
        <v>9</v>
      </c>
      <c r="M297" s="3">
        <v>3</v>
      </c>
      <c r="N297" s="3" t="s">
        <v>3</v>
      </c>
    </row>
    <row r="298" spans="1:14" ht="12.75">
      <c r="A298" s="3">
        <v>50</v>
      </c>
      <c r="B298" s="3">
        <v>0</v>
      </c>
      <c r="C298" s="3">
        <v>0</v>
      </c>
      <c r="D298" s="3">
        <v>1</v>
      </c>
      <c r="E298" s="3">
        <v>208</v>
      </c>
      <c r="F298" s="3">
        <f>Source!V287</f>
        <v>70.52</v>
      </c>
      <c r="G298" s="3" t="s">
        <v>82</v>
      </c>
      <c r="H298" s="3" t="s">
        <v>83</v>
      </c>
      <c r="I298" s="3"/>
      <c r="J298" s="3"/>
      <c r="K298" s="3">
        <v>208</v>
      </c>
      <c r="L298" s="3">
        <v>10</v>
      </c>
      <c r="M298" s="3">
        <v>3</v>
      </c>
      <c r="N298" s="3" t="s">
        <v>3</v>
      </c>
    </row>
    <row r="299" spans="1:14" ht="12.75">
      <c r="A299" s="3">
        <v>50</v>
      </c>
      <c r="B299" s="3">
        <v>0</v>
      </c>
      <c r="C299" s="3">
        <v>0</v>
      </c>
      <c r="D299" s="3">
        <v>1</v>
      </c>
      <c r="E299" s="3">
        <v>209</v>
      </c>
      <c r="F299" s="3">
        <f>Source!W287</f>
        <v>0</v>
      </c>
      <c r="G299" s="3" t="s">
        <v>84</v>
      </c>
      <c r="H299" s="3" t="s">
        <v>85</v>
      </c>
      <c r="I299" s="3"/>
      <c r="J299" s="3"/>
      <c r="K299" s="3">
        <v>209</v>
      </c>
      <c r="L299" s="3">
        <v>11</v>
      </c>
      <c r="M299" s="3">
        <v>3</v>
      </c>
      <c r="N299" s="3" t="s">
        <v>3</v>
      </c>
    </row>
    <row r="300" spans="1:14" ht="12.75">
      <c r="A300" s="3">
        <v>50</v>
      </c>
      <c r="B300" s="3">
        <v>0</v>
      </c>
      <c r="C300" s="3">
        <v>0</v>
      </c>
      <c r="D300" s="3">
        <v>1</v>
      </c>
      <c r="E300" s="3">
        <v>210</v>
      </c>
      <c r="F300" s="3">
        <f>Source!X287</f>
        <v>3102.43</v>
      </c>
      <c r="G300" s="3" t="s">
        <v>86</v>
      </c>
      <c r="H300" s="3" t="s">
        <v>87</v>
      </c>
      <c r="I300" s="3"/>
      <c r="J300" s="3"/>
      <c r="K300" s="3">
        <v>210</v>
      </c>
      <c r="L300" s="3">
        <v>12</v>
      </c>
      <c r="M300" s="3">
        <v>3</v>
      </c>
      <c r="N300" s="3" t="s">
        <v>3</v>
      </c>
    </row>
    <row r="301" spans="1:14" ht="12.75">
      <c r="A301" s="3">
        <v>50</v>
      </c>
      <c r="B301" s="3">
        <v>0</v>
      </c>
      <c r="C301" s="3">
        <v>0</v>
      </c>
      <c r="D301" s="3">
        <v>1</v>
      </c>
      <c r="E301" s="3">
        <v>211</v>
      </c>
      <c r="F301" s="3">
        <f>Source!Y287</f>
        <v>1737.07</v>
      </c>
      <c r="G301" s="3" t="s">
        <v>88</v>
      </c>
      <c r="H301" s="3" t="s">
        <v>89</v>
      </c>
      <c r="I301" s="3"/>
      <c r="J301" s="3"/>
      <c r="K301" s="3">
        <v>211</v>
      </c>
      <c r="L301" s="3">
        <v>13</v>
      </c>
      <c r="M301" s="3">
        <v>3</v>
      </c>
      <c r="N301" s="3" t="s">
        <v>3</v>
      </c>
    </row>
    <row r="303" spans="1:43" ht="12.75">
      <c r="A303" s="2">
        <v>51</v>
      </c>
      <c r="B303" s="2">
        <f>B12</f>
        <v>1</v>
      </c>
      <c r="C303" s="2">
        <f>A12</f>
        <v>1</v>
      </c>
      <c r="D303" s="2">
        <f>ROW(A12)</f>
        <v>12</v>
      </c>
      <c r="E303" s="2"/>
      <c r="F303" s="2" t="str">
        <f>IF(F12&lt;&gt;"",F12,"")</f>
        <v>Новый объект</v>
      </c>
      <c r="G303" s="2" t="str">
        <f>IF(G12&lt;&gt;"",G12,"")</f>
        <v>Реконструкция ВЛ-0,4 кВ от ТП-2П-7 по ул.Тепличная (  )</v>
      </c>
      <c r="H303" s="2"/>
      <c r="I303" s="2"/>
      <c r="J303" s="2"/>
      <c r="K303" s="2"/>
      <c r="L303" s="2"/>
      <c r="M303" s="2"/>
      <c r="N303" s="2"/>
      <c r="O303" s="2">
        <f aca="true" t="shared" si="142" ref="O303:Y303">ROUND(O287,2)</f>
        <v>488944.07</v>
      </c>
      <c r="P303" s="2">
        <f t="shared" si="142"/>
        <v>478257.8</v>
      </c>
      <c r="Q303" s="2">
        <f t="shared" si="142"/>
        <v>7847.39</v>
      </c>
      <c r="R303" s="2">
        <f t="shared" si="142"/>
        <v>833.75</v>
      </c>
      <c r="S303" s="2">
        <f t="shared" si="142"/>
        <v>2838.88</v>
      </c>
      <c r="T303" s="2">
        <f t="shared" si="142"/>
        <v>0</v>
      </c>
      <c r="U303" s="2">
        <f t="shared" si="142"/>
        <v>306.43</v>
      </c>
      <c r="V303" s="2">
        <f t="shared" si="142"/>
        <v>70.52</v>
      </c>
      <c r="W303" s="2">
        <f t="shared" si="142"/>
        <v>0</v>
      </c>
      <c r="X303" s="2">
        <f t="shared" si="142"/>
        <v>3102.43</v>
      </c>
      <c r="Y303" s="2">
        <f t="shared" si="142"/>
        <v>1737.07</v>
      </c>
      <c r="Z303" s="2"/>
      <c r="AA303" s="2"/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/>
      <c r="AN303" s="2">
        <f>ROUND(AN287,2)</f>
        <v>0</v>
      </c>
      <c r="AO303" s="2">
        <v>0</v>
      </c>
      <c r="AP303" s="2">
        <f>ROUND(AP287,2)</f>
        <v>476408.86</v>
      </c>
      <c r="AQ303" s="2">
        <v>0</v>
      </c>
    </row>
    <row r="305" spans="1:14" ht="12.75">
      <c r="A305" s="3">
        <v>50</v>
      </c>
      <c r="B305" s="3">
        <v>0</v>
      </c>
      <c r="C305" s="3">
        <v>0</v>
      </c>
      <c r="D305" s="3">
        <v>1</v>
      </c>
      <c r="E305" s="3">
        <v>201</v>
      </c>
      <c r="F305" s="3">
        <f>Source!O303</f>
        <v>488944.07</v>
      </c>
      <c r="G305" s="3" t="s">
        <v>64</v>
      </c>
      <c r="H305" s="3" t="s">
        <v>65</v>
      </c>
      <c r="I305" s="3"/>
      <c r="J305" s="3"/>
      <c r="K305" s="3">
        <v>201</v>
      </c>
      <c r="L305" s="3">
        <v>1</v>
      </c>
      <c r="M305" s="3">
        <v>3</v>
      </c>
      <c r="N305" s="3" t="s">
        <v>3</v>
      </c>
    </row>
    <row r="306" spans="1:14" ht="12.75">
      <c r="A306" s="3">
        <v>50</v>
      </c>
      <c r="B306" s="3">
        <v>0</v>
      </c>
      <c r="C306" s="3">
        <v>0</v>
      </c>
      <c r="D306" s="3">
        <v>1</v>
      </c>
      <c r="E306" s="3">
        <v>202</v>
      </c>
      <c r="F306" s="3">
        <f>Source!P303</f>
        <v>478257.8</v>
      </c>
      <c r="G306" s="3" t="s">
        <v>66</v>
      </c>
      <c r="H306" s="3" t="s">
        <v>67</v>
      </c>
      <c r="I306" s="3"/>
      <c r="J306" s="3"/>
      <c r="K306" s="3">
        <v>202</v>
      </c>
      <c r="L306" s="3">
        <v>2</v>
      </c>
      <c r="M306" s="3">
        <v>3</v>
      </c>
      <c r="N306" s="3" t="s">
        <v>3</v>
      </c>
    </row>
    <row r="307" spans="1:14" ht="12.75">
      <c r="A307" s="3">
        <v>50</v>
      </c>
      <c r="B307" s="3">
        <v>0</v>
      </c>
      <c r="C307" s="3">
        <v>0</v>
      </c>
      <c r="D307" s="3">
        <v>1</v>
      </c>
      <c r="E307" s="3">
        <v>222</v>
      </c>
      <c r="F307" s="3">
        <f>Source!AN303</f>
        <v>0</v>
      </c>
      <c r="G307" s="3" t="s">
        <v>68</v>
      </c>
      <c r="H307" s="3" t="s">
        <v>69</v>
      </c>
      <c r="I307" s="3"/>
      <c r="J307" s="3"/>
      <c r="K307" s="3">
        <v>222</v>
      </c>
      <c r="L307" s="3">
        <v>3</v>
      </c>
      <c r="M307" s="3">
        <v>3</v>
      </c>
      <c r="N307" s="3" t="s">
        <v>3</v>
      </c>
    </row>
    <row r="308" spans="1:14" ht="12.75">
      <c r="A308" s="3">
        <v>50</v>
      </c>
      <c r="B308" s="3">
        <v>0</v>
      </c>
      <c r="C308" s="3">
        <v>0</v>
      </c>
      <c r="D308" s="3">
        <v>1</v>
      </c>
      <c r="E308" s="3">
        <v>216</v>
      </c>
      <c r="F308" s="3">
        <f>Source!AP303</f>
        <v>476408.86</v>
      </c>
      <c r="G308" s="3" t="s">
        <v>70</v>
      </c>
      <c r="H308" s="3" t="s">
        <v>71</v>
      </c>
      <c r="I308" s="3"/>
      <c r="J308" s="3"/>
      <c r="K308" s="3">
        <v>216</v>
      </c>
      <c r="L308" s="3">
        <v>4</v>
      </c>
      <c r="M308" s="3">
        <v>3</v>
      </c>
      <c r="N308" s="3" t="s">
        <v>3</v>
      </c>
    </row>
    <row r="309" spans="1:14" ht="12.75">
      <c r="A309" s="3">
        <v>50</v>
      </c>
      <c r="B309" s="3">
        <v>0</v>
      </c>
      <c r="C309" s="3">
        <v>0</v>
      </c>
      <c r="D309" s="3">
        <v>1</v>
      </c>
      <c r="E309" s="3">
        <v>203</v>
      </c>
      <c r="F309" s="3">
        <f>Source!Q303</f>
        <v>7847.39</v>
      </c>
      <c r="G309" s="3" t="s">
        <v>72</v>
      </c>
      <c r="H309" s="3" t="s">
        <v>73</v>
      </c>
      <c r="I309" s="3"/>
      <c r="J309" s="3"/>
      <c r="K309" s="3">
        <v>203</v>
      </c>
      <c r="L309" s="3">
        <v>5</v>
      </c>
      <c r="M309" s="3">
        <v>3</v>
      </c>
      <c r="N309" s="3" t="s">
        <v>3</v>
      </c>
    </row>
    <row r="310" spans="1:14" ht="12.75">
      <c r="A310" s="3">
        <v>50</v>
      </c>
      <c r="B310" s="3">
        <v>0</v>
      </c>
      <c r="C310" s="3">
        <v>0</v>
      </c>
      <c r="D310" s="3">
        <v>1</v>
      </c>
      <c r="E310" s="3">
        <v>204</v>
      </c>
      <c r="F310" s="3">
        <f>Source!R303</f>
        <v>833.75</v>
      </c>
      <c r="G310" s="3" t="s">
        <v>74</v>
      </c>
      <c r="H310" s="3" t="s">
        <v>75</v>
      </c>
      <c r="I310" s="3"/>
      <c r="J310" s="3"/>
      <c r="K310" s="3">
        <v>204</v>
      </c>
      <c r="L310" s="3">
        <v>6</v>
      </c>
      <c r="M310" s="3">
        <v>3</v>
      </c>
      <c r="N310" s="3" t="s">
        <v>3</v>
      </c>
    </row>
    <row r="311" spans="1:14" ht="12.75">
      <c r="A311" s="3">
        <v>50</v>
      </c>
      <c r="B311" s="3">
        <v>0</v>
      </c>
      <c r="C311" s="3">
        <v>0</v>
      </c>
      <c r="D311" s="3">
        <v>1</v>
      </c>
      <c r="E311" s="3">
        <v>205</v>
      </c>
      <c r="F311" s="3">
        <f>Source!S303</f>
        <v>2838.88</v>
      </c>
      <c r="G311" s="3" t="s">
        <v>76</v>
      </c>
      <c r="H311" s="3" t="s">
        <v>77</v>
      </c>
      <c r="I311" s="3"/>
      <c r="J311" s="3"/>
      <c r="K311" s="3">
        <v>205</v>
      </c>
      <c r="L311" s="3">
        <v>7</v>
      </c>
      <c r="M311" s="3">
        <v>3</v>
      </c>
      <c r="N311" s="3" t="s">
        <v>3</v>
      </c>
    </row>
    <row r="312" spans="1:14" ht="12.75">
      <c r="A312" s="3">
        <v>50</v>
      </c>
      <c r="B312" s="3">
        <v>0</v>
      </c>
      <c r="C312" s="3">
        <v>0</v>
      </c>
      <c r="D312" s="3">
        <v>1</v>
      </c>
      <c r="E312" s="3">
        <v>206</v>
      </c>
      <c r="F312" s="3">
        <f>Source!T303</f>
        <v>0</v>
      </c>
      <c r="G312" s="3" t="s">
        <v>78</v>
      </c>
      <c r="H312" s="3" t="s">
        <v>79</v>
      </c>
      <c r="I312" s="3"/>
      <c r="J312" s="3"/>
      <c r="K312" s="3">
        <v>206</v>
      </c>
      <c r="L312" s="3">
        <v>8</v>
      </c>
      <c r="M312" s="3">
        <v>3</v>
      </c>
      <c r="N312" s="3" t="s">
        <v>3</v>
      </c>
    </row>
    <row r="313" spans="1:14" ht="12.75">
      <c r="A313" s="3">
        <v>50</v>
      </c>
      <c r="B313" s="3">
        <v>0</v>
      </c>
      <c r="C313" s="3">
        <v>0</v>
      </c>
      <c r="D313" s="3">
        <v>1</v>
      </c>
      <c r="E313" s="3">
        <v>207</v>
      </c>
      <c r="F313" s="3">
        <f>Source!U303</f>
        <v>306.43</v>
      </c>
      <c r="G313" s="3" t="s">
        <v>80</v>
      </c>
      <c r="H313" s="3" t="s">
        <v>81</v>
      </c>
      <c r="I313" s="3"/>
      <c r="J313" s="3"/>
      <c r="K313" s="3">
        <v>207</v>
      </c>
      <c r="L313" s="3">
        <v>9</v>
      </c>
      <c r="M313" s="3">
        <v>3</v>
      </c>
      <c r="N313" s="3" t="s">
        <v>3</v>
      </c>
    </row>
    <row r="314" spans="1:14" ht="12.75">
      <c r="A314" s="3">
        <v>50</v>
      </c>
      <c r="B314" s="3">
        <v>0</v>
      </c>
      <c r="C314" s="3">
        <v>0</v>
      </c>
      <c r="D314" s="3">
        <v>1</v>
      </c>
      <c r="E314" s="3">
        <v>208</v>
      </c>
      <c r="F314" s="3">
        <f>Source!V303</f>
        <v>70.52</v>
      </c>
      <c r="G314" s="3" t="s">
        <v>82</v>
      </c>
      <c r="H314" s="3" t="s">
        <v>83</v>
      </c>
      <c r="I314" s="3"/>
      <c r="J314" s="3"/>
      <c r="K314" s="3">
        <v>208</v>
      </c>
      <c r="L314" s="3">
        <v>10</v>
      </c>
      <c r="M314" s="3">
        <v>3</v>
      </c>
      <c r="N314" s="3" t="s">
        <v>3</v>
      </c>
    </row>
    <row r="315" spans="1:14" ht="12.75">
      <c r="A315" s="3">
        <v>50</v>
      </c>
      <c r="B315" s="3">
        <v>0</v>
      </c>
      <c r="C315" s="3">
        <v>0</v>
      </c>
      <c r="D315" s="3">
        <v>1</v>
      </c>
      <c r="E315" s="3">
        <v>209</v>
      </c>
      <c r="F315" s="3">
        <f>Source!W303</f>
        <v>0</v>
      </c>
      <c r="G315" s="3" t="s">
        <v>84</v>
      </c>
      <c r="H315" s="3" t="s">
        <v>85</v>
      </c>
      <c r="I315" s="3"/>
      <c r="J315" s="3"/>
      <c r="K315" s="3">
        <v>209</v>
      </c>
      <c r="L315" s="3">
        <v>11</v>
      </c>
      <c r="M315" s="3">
        <v>3</v>
      </c>
      <c r="N315" s="3" t="s">
        <v>3</v>
      </c>
    </row>
    <row r="316" spans="1:14" ht="12.75">
      <c r="A316" s="3">
        <v>50</v>
      </c>
      <c r="B316" s="3">
        <v>0</v>
      </c>
      <c r="C316" s="3">
        <v>0</v>
      </c>
      <c r="D316" s="3">
        <v>1</v>
      </c>
      <c r="E316" s="3">
        <v>210</v>
      </c>
      <c r="F316" s="3">
        <f>Source!X303</f>
        <v>3102.43</v>
      </c>
      <c r="G316" s="3" t="s">
        <v>86</v>
      </c>
      <c r="H316" s="3" t="s">
        <v>87</v>
      </c>
      <c r="I316" s="3"/>
      <c r="J316" s="3"/>
      <c r="K316" s="3">
        <v>210</v>
      </c>
      <c r="L316" s="3">
        <v>12</v>
      </c>
      <c r="M316" s="3">
        <v>3</v>
      </c>
      <c r="N316" s="3" t="s">
        <v>3</v>
      </c>
    </row>
    <row r="317" spans="1:14" ht="12.75">
      <c r="A317" s="3">
        <v>50</v>
      </c>
      <c r="B317" s="3">
        <v>0</v>
      </c>
      <c r="C317" s="3">
        <v>0</v>
      </c>
      <c r="D317" s="3">
        <v>1</v>
      </c>
      <c r="E317" s="3">
        <v>211</v>
      </c>
      <c r="F317" s="3">
        <f>Source!Y303</f>
        <v>1737.07</v>
      </c>
      <c r="G317" s="3" t="s">
        <v>88</v>
      </c>
      <c r="H317" s="3" t="s">
        <v>89</v>
      </c>
      <c r="I317" s="3"/>
      <c r="J317" s="3"/>
      <c r="K317" s="3">
        <v>211</v>
      </c>
      <c r="L317" s="3">
        <v>13</v>
      </c>
      <c r="M317" s="3">
        <v>3</v>
      </c>
      <c r="N317" s="3" t="s">
        <v>3</v>
      </c>
    </row>
    <row r="318" spans="1:14" ht="12.75">
      <c r="A318" s="3">
        <v>50</v>
      </c>
      <c r="B318" s="3">
        <v>1</v>
      </c>
      <c r="C318" s="3">
        <v>0</v>
      </c>
      <c r="D318" s="3">
        <v>2</v>
      </c>
      <c r="E318" s="3">
        <v>0</v>
      </c>
      <c r="F318" s="3">
        <f>ROUND(Source!F71,2)</f>
        <v>22464.1</v>
      </c>
      <c r="G318" s="3" t="s">
        <v>425</v>
      </c>
      <c r="H318" s="3" t="s">
        <v>426</v>
      </c>
      <c r="I318" s="3"/>
      <c r="J318" s="3"/>
      <c r="K318" s="3">
        <v>212</v>
      </c>
      <c r="L318" s="3">
        <v>14</v>
      </c>
      <c r="M318" s="3">
        <v>0</v>
      </c>
      <c r="N318" s="3" t="s">
        <v>3</v>
      </c>
    </row>
    <row r="319" spans="1:14" ht="12.75">
      <c r="A319" s="3">
        <v>50</v>
      </c>
      <c r="B319" s="3">
        <v>1</v>
      </c>
      <c r="C319" s="3">
        <v>0</v>
      </c>
      <c r="D319" s="3">
        <v>2</v>
      </c>
      <c r="E319" s="3">
        <v>0</v>
      </c>
      <c r="F319" s="3">
        <f>ROUND(Source!F177,2)</f>
        <v>102178.45</v>
      </c>
      <c r="G319" s="3" t="s">
        <v>427</v>
      </c>
      <c r="H319" s="3" t="s">
        <v>428</v>
      </c>
      <c r="I319" s="3"/>
      <c r="J319" s="3"/>
      <c r="K319" s="3">
        <v>212</v>
      </c>
      <c r="L319" s="3">
        <v>15</v>
      </c>
      <c r="M319" s="3">
        <v>0</v>
      </c>
      <c r="N319" s="3" t="s">
        <v>3</v>
      </c>
    </row>
    <row r="320" spans="1:14" ht="12.75">
      <c r="A320" s="3">
        <v>50</v>
      </c>
      <c r="B320" s="3">
        <v>1</v>
      </c>
      <c r="C320" s="3">
        <v>0</v>
      </c>
      <c r="D320" s="3">
        <v>2</v>
      </c>
      <c r="E320" s="3">
        <v>0</v>
      </c>
      <c r="F320" s="3">
        <f>ROUND(Source!F224,2)</f>
        <v>5871.71</v>
      </c>
      <c r="G320" s="3" t="s">
        <v>429</v>
      </c>
      <c r="H320" s="3" t="s">
        <v>430</v>
      </c>
      <c r="I320" s="3"/>
      <c r="J320" s="3"/>
      <c r="K320" s="3">
        <v>212</v>
      </c>
      <c r="L320" s="3">
        <v>16</v>
      </c>
      <c r="M320" s="3">
        <v>0</v>
      </c>
      <c r="N320" s="3" t="s">
        <v>3</v>
      </c>
    </row>
    <row r="321" spans="1:14" ht="12.75">
      <c r="A321" s="3">
        <v>50</v>
      </c>
      <c r="B321" s="3">
        <v>1</v>
      </c>
      <c r="C321" s="3">
        <v>0</v>
      </c>
      <c r="D321" s="3">
        <v>2</v>
      </c>
      <c r="E321" s="3">
        <v>0</v>
      </c>
      <c r="F321" s="3">
        <f>ROUND(Source!F285,2)</f>
        <v>513235.26</v>
      </c>
      <c r="G321" s="3" t="s">
        <v>431</v>
      </c>
      <c r="H321" s="3" t="s">
        <v>432</v>
      </c>
      <c r="I321" s="3"/>
      <c r="J321" s="3"/>
      <c r="K321" s="3">
        <v>212</v>
      </c>
      <c r="L321" s="3">
        <v>17</v>
      </c>
      <c r="M321" s="3">
        <v>0</v>
      </c>
      <c r="N321" s="3" t="s">
        <v>3</v>
      </c>
    </row>
    <row r="322" spans="1:14" ht="12.75">
      <c r="A322" s="3">
        <v>50</v>
      </c>
      <c r="B322" s="3">
        <v>1</v>
      </c>
      <c r="C322" s="3">
        <v>0</v>
      </c>
      <c r="D322" s="3">
        <v>2</v>
      </c>
      <c r="E322" s="3">
        <v>0</v>
      </c>
      <c r="F322" s="3">
        <f>ROUND(Source!F318+Source!F319+Source!F320+Source!F321,2)</f>
        <v>643749.52</v>
      </c>
      <c r="G322" s="3" t="s">
        <v>414</v>
      </c>
      <c r="H322" s="3" t="s">
        <v>414</v>
      </c>
      <c r="I322" s="3"/>
      <c r="J322" s="3"/>
      <c r="K322" s="3">
        <v>212</v>
      </c>
      <c r="L322" s="3">
        <v>18</v>
      </c>
      <c r="M322" s="3">
        <v>0</v>
      </c>
      <c r="N322" s="3" t="s">
        <v>3</v>
      </c>
    </row>
    <row r="323" spans="1:14" ht="12.75">
      <c r="A323" s="3">
        <v>50</v>
      </c>
      <c r="B323" s="3">
        <f>IF(Source!F323&lt;&gt;0,1,0)</f>
        <v>0</v>
      </c>
      <c r="C323" s="3">
        <v>0</v>
      </c>
      <c r="D323" s="3">
        <v>2</v>
      </c>
      <c r="E323" s="3">
        <v>0</v>
      </c>
      <c r="F323" s="3">
        <f>ROUND(0,2)</f>
        <v>0</v>
      </c>
      <c r="G323" s="3" t="s">
        <v>118</v>
      </c>
      <c r="H323" s="3" t="s">
        <v>433</v>
      </c>
      <c r="I323" s="3"/>
      <c r="J323" s="3"/>
      <c r="K323" s="3">
        <v>212</v>
      </c>
      <c r="L323" s="3">
        <v>19</v>
      </c>
      <c r="M323" s="3">
        <v>1</v>
      </c>
      <c r="N323" s="3" t="s">
        <v>3</v>
      </c>
    </row>
    <row r="324" spans="1:14" ht="12.75">
      <c r="A324" s="3">
        <v>50</v>
      </c>
      <c r="B324" s="3">
        <f>IF(Source!F324&lt;&gt;0,1,0)</f>
        <v>0</v>
      </c>
      <c r="C324" s="3">
        <v>0</v>
      </c>
      <c r="D324" s="3">
        <v>2</v>
      </c>
      <c r="E324" s="3">
        <v>0</v>
      </c>
      <c r="F324" s="3">
        <f>ROUND(Source!F322/100*Source!F323,2)</f>
        <v>0</v>
      </c>
      <c r="G324" s="3" t="s">
        <v>120</v>
      </c>
      <c r="H324" s="3" t="s">
        <v>434</v>
      </c>
      <c r="I324" s="3"/>
      <c r="J324" s="3"/>
      <c r="K324" s="3">
        <v>212</v>
      </c>
      <c r="L324" s="3">
        <v>20</v>
      </c>
      <c r="M324" s="3">
        <v>1</v>
      </c>
      <c r="N324" s="3" t="s">
        <v>3</v>
      </c>
    </row>
    <row r="325" spans="1:14" ht="12.75">
      <c r="A325" s="3">
        <v>50</v>
      </c>
      <c r="B325" s="3">
        <v>1</v>
      </c>
      <c r="C325" s="3">
        <v>0</v>
      </c>
      <c r="D325" s="3">
        <v>2</v>
      </c>
      <c r="E325" s="3">
        <v>0</v>
      </c>
      <c r="F325" s="3">
        <f>ROUND(Source!F322+Source!F324,2)</f>
        <v>643749.52</v>
      </c>
      <c r="G325" s="3" t="s">
        <v>122</v>
      </c>
      <c r="H325" s="3" t="s">
        <v>435</v>
      </c>
      <c r="I325" s="3"/>
      <c r="J325" s="3"/>
      <c r="K325" s="3">
        <v>212</v>
      </c>
      <c r="L325" s="3">
        <v>21</v>
      </c>
      <c r="M325" s="3">
        <v>0</v>
      </c>
      <c r="N325" s="3" t="s">
        <v>3</v>
      </c>
    </row>
    <row r="326" spans="1:14" ht="12.75">
      <c r="A326" s="3">
        <v>50</v>
      </c>
      <c r="B326" s="3">
        <f>IF(Source!F326&lt;&gt;0,1,0)</f>
        <v>0</v>
      </c>
      <c r="C326" s="3">
        <v>0</v>
      </c>
      <c r="D326" s="3">
        <v>2</v>
      </c>
      <c r="E326" s="3">
        <v>0</v>
      </c>
      <c r="F326" s="3">
        <f>ROUND(0,2)</f>
        <v>0</v>
      </c>
      <c r="G326" s="3" t="s">
        <v>436</v>
      </c>
      <c r="H326" s="3" t="s">
        <v>437</v>
      </c>
      <c r="I326" s="3"/>
      <c r="J326" s="3"/>
      <c r="K326" s="3">
        <v>212</v>
      </c>
      <c r="L326" s="3">
        <v>22</v>
      </c>
      <c r="M326" s="3">
        <v>1</v>
      </c>
      <c r="N326" s="3" t="s">
        <v>3</v>
      </c>
    </row>
    <row r="327" spans="1:14" ht="12.75">
      <c r="A327" s="3">
        <v>50</v>
      </c>
      <c r="B327" s="3">
        <f>IF(Source!F327&lt;&gt;0,1,0)</f>
        <v>0</v>
      </c>
      <c r="C327" s="3">
        <v>0</v>
      </c>
      <c r="D327" s="3">
        <v>2</v>
      </c>
      <c r="E327" s="3">
        <v>0</v>
      </c>
      <c r="F327" s="3">
        <f>ROUND(Source!F322/100*Source!F326,2)</f>
        <v>0</v>
      </c>
      <c r="G327" s="3" t="s">
        <v>438</v>
      </c>
      <c r="H327" s="3" t="s">
        <v>439</v>
      </c>
      <c r="I327" s="3"/>
      <c r="J327" s="3"/>
      <c r="K327" s="3">
        <v>212</v>
      </c>
      <c r="L327" s="3">
        <v>23</v>
      </c>
      <c r="M327" s="3">
        <v>1</v>
      </c>
      <c r="N327" s="3" t="s">
        <v>3</v>
      </c>
    </row>
    <row r="328" spans="1:14" ht="12.75">
      <c r="A328" s="3">
        <v>50</v>
      </c>
      <c r="B328" s="3">
        <v>1</v>
      </c>
      <c r="C328" s="3">
        <v>0</v>
      </c>
      <c r="D328" s="3">
        <v>2</v>
      </c>
      <c r="E328" s="3">
        <v>0</v>
      </c>
      <c r="F328" s="3">
        <f>ROUND(Source!F325+Source!F327,2)</f>
        <v>643749.52</v>
      </c>
      <c r="G328" s="3" t="s">
        <v>440</v>
      </c>
      <c r="H328" s="3" t="s">
        <v>441</v>
      </c>
      <c r="I328" s="3"/>
      <c r="J328" s="3"/>
      <c r="K328" s="3">
        <v>212</v>
      </c>
      <c r="L328" s="3">
        <v>24</v>
      </c>
      <c r="M328" s="3">
        <v>0</v>
      </c>
      <c r="N328" s="3" t="s">
        <v>3</v>
      </c>
    </row>
    <row r="329" spans="1:14" ht="12.75">
      <c r="A329" s="3">
        <v>50</v>
      </c>
      <c r="B329" s="3">
        <f>IF(Source!F329&lt;&gt;0,1,0)</f>
        <v>0</v>
      </c>
      <c r="C329" s="3">
        <v>0</v>
      </c>
      <c r="D329" s="3">
        <v>2</v>
      </c>
      <c r="E329" s="3">
        <v>0</v>
      </c>
      <c r="F329" s="3">
        <f>ROUND(0,2)</f>
        <v>0</v>
      </c>
      <c r="G329" s="3" t="s">
        <v>124</v>
      </c>
      <c r="H329" s="3" t="s">
        <v>442</v>
      </c>
      <c r="I329" s="3"/>
      <c r="J329" s="3"/>
      <c r="K329" s="3">
        <v>212</v>
      </c>
      <c r="L329" s="3">
        <v>25</v>
      </c>
      <c r="M329" s="3">
        <v>1</v>
      </c>
      <c r="N329" s="3" t="s">
        <v>3</v>
      </c>
    </row>
    <row r="330" spans="1:14" ht="12.75">
      <c r="A330" s="3">
        <v>50</v>
      </c>
      <c r="B330" s="3">
        <f>IF(Source!F330&lt;&gt;0,1,0)</f>
        <v>0</v>
      </c>
      <c r="C330" s="3">
        <v>0</v>
      </c>
      <c r="D330" s="3">
        <v>2</v>
      </c>
      <c r="E330" s="3">
        <v>0</v>
      </c>
      <c r="F330" s="3">
        <f>ROUND(Source!F328/100*Source!F329,2)</f>
        <v>0</v>
      </c>
      <c r="G330" s="3" t="s">
        <v>126</v>
      </c>
      <c r="H330" s="3" t="s">
        <v>443</v>
      </c>
      <c r="I330" s="3"/>
      <c r="J330" s="3"/>
      <c r="K330" s="3">
        <v>212</v>
      </c>
      <c r="L330" s="3">
        <v>26</v>
      </c>
      <c r="M330" s="3">
        <v>1</v>
      </c>
      <c r="N330" s="3" t="s">
        <v>3</v>
      </c>
    </row>
    <row r="331" spans="1:14" ht="12.75">
      <c r="A331" s="3">
        <v>50</v>
      </c>
      <c r="B331" s="3">
        <v>1</v>
      </c>
      <c r="C331" s="3">
        <v>0</v>
      </c>
      <c r="D331" s="3">
        <v>2</v>
      </c>
      <c r="E331" s="3">
        <v>0</v>
      </c>
      <c r="F331" s="3">
        <f>ROUND(Source!F328+Source!F330,2)</f>
        <v>643749.52</v>
      </c>
      <c r="G331" s="3" t="s">
        <v>128</v>
      </c>
      <c r="H331" s="3" t="s">
        <v>444</v>
      </c>
      <c r="I331" s="3"/>
      <c r="J331" s="3"/>
      <c r="K331" s="3">
        <v>212</v>
      </c>
      <c r="L331" s="3">
        <v>27</v>
      </c>
      <c r="M331" s="3">
        <v>0</v>
      </c>
      <c r="N331" s="3" t="s">
        <v>3</v>
      </c>
    </row>
    <row r="332" spans="1:14" ht="12.75">
      <c r="A332" s="3">
        <v>50</v>
      </c>
      <c r="B332" s="3">
        <v>1</v>
      </c>
      <c r="C332" s="3">
        <v>0</v>
      </c>
      <c r="D332" s="3">
        <v>2</v>
      </c>
      <c r="E332" s="3">
        <v>0</v>
      </c>
      <c r="F332" s="3">
        <f>ROUND(Source!F331*0.18,2)</f>
        <v>115874.91</v>
      </c>
      <c r="G332" s="3" t="s">
        <v>445</v>
      </c>
      <c r="H332" s="3" t="s">
        <v>446</v>
      </c>
      <c r="I332" s="3"/>
      <c r="J332" s="3"/>
      <c r="K332" s="3">
        <v>212</v>
      </c>
      <c r="L332" s="3">
        <v>28</v>
      </c>
      <c r="M332" s="3">
        <v>0</v>
      </c>
      <c r="N332" s="3" t="s">
        <v>3</v>
      </c>
    </row>
    <row r="333" spans="1:14" ht="12.75">
      <c r="A333" s="3">
        <v>50</v>
      </c>
      <c r="B333" s="3">
        <v>1</v>
      </c>
      <c r="C333" s="3">
        <v>0</v>
      </c>
      <c r="D333" s="3">
        <v>2</v>
      </c>
      <c r="E333" s="3">
        <v>213</v>
      </c>
      <c r="F333" s="3">
        <f>ROUND(Source!F331+Source!F332,2)</f>
        <v>759624.43</v>
      </c>
      <c r="G333" s="3" t="s">
        <v>447</v>
      </c>
      <c r="H333" s="3" t="s">
        <v>448</v>
      </c>
      <c r="I333" s="3"/>
      <c r="J333" s="3"/>
      <c r="K333" s="3">
        <v>212</v>
      </c>
      <c r="L333" s="3">
        <v>29</v>
      </c>
      <c r="M333" s="3">
        <v>0</v>
      </c>
      <c r="N333" s="3" t="s">
        <v>3</v>
      </c>
    </row>
    <row r="336" spans="1:15" ht="12.75">
      <c r="A336">
        <v>70</v>
      </c>
      <c r="B336">
        <v>1</v>
      </c>
      <c r="D336">
        <v>1</v>
      </c>
      <c r="E336" t="s">
        <v>449</v>
      </c>
      <c r="F336" t="s">
        <v>450</v>
      </c>
      <c r="G336">
        <v>1</v>
      </c>
      <c r="H336">
        <v>1</v>
      </c>
      <c r="I336" t="s">
        <v>451</v>
      </c>
      <c r="J336">
        <v>0</v>
      </c>
      <c r="K336">
        <v>0</v>
      </c>
      <c r="N336">
        <v>0</v>
      </c>
      <c r="O336" t="s">
        <v>649</v>
      </c>
    </row>
    <row r="337" spans="1:15" ht="12.75">
      <c r="A337">
        <v>70</v>
      </c>
      <c r="B337">
        <v>1</v>
      </c>
      <c r="D337">
        <v>2</v>
      </c>
      <c r="E337" t="s">
        <v>452</v>
      </c>
      <c r="F337" t="s">
        <v>453</v>
      </c>
      <c r="G337">
        <v>1</v>
      </c>
      <c r="H337">
        <v>1</v>
      </c>
      <c r="I337" t="s">
        <v>454</v>
      </c>
      <c r="J337">
        <v>0</v>
      </c>
      <c r="K337">
        <v>0</v>
      </c>
      <c r="N337">
        <v>0</v>
      </c>
      <c r="O337" t="s">
        <v>650</v>
      </c>
    </row>
    <row r="338" spans="1:15" ht="12.75">
      <c r="A338">
        <v>70</v>
      </c>
      <c r="B338">
        <v>1</v>
      </c>
      <c r="D338">
        <v>3</v>
      </c>
      <c r="E338" t="s">
        <v>455</v>
      </c>
      <c r="F338" t="s">
        <v>456</v>
      </c>
      <c r="G338">
        <v>1</v>
      </c>
      <c r="H338">
        <v>0</v>
      </c>
      <c r="I338" t="s">
        <v>457</v>
      </c>
      <c r="J338">
        <v>0</v>
      </c>
      <c r="K338">
        <v>0</v>
      </c>
      <c r="N338">
        <v>0</v>
      </c>
      <c r="O338" t="s">
        <v>651</v>
      </c>
    </row>
    <row r="339" spans="1:15" ht="12.75">
      <c r="A339">
        <v>70</v>
      </c>
      <c r="B339">
        <v>1</v>
      </c>
      <c r="D339">
        <v>0</v>
      </c>
      <c r="E339" t="s">
        <v>458</v>
      </c>
      <c r="F339" t="s">
        <v>459</v>
      </c>
      <c r="G339">
        <v>0.85</v>
      </c>
      <c r="H339">
        <v>0.85</v>
      </c>
      <c r="I339" t="s">
        <v>460</v>
      </c>
      <c r="J339">
        <v>0</v>
      </c>
      <c r="K339">
        <v>0</v>
      </c>
      <c r="N339">
        <v>0</v>
      </c>
      <c r="O339" t="s">
        <v>652</v>
      </c>
    </row>
    <row r="340" spans="1:15" ht="12.75">
      <c r="A340">
        <v>70</v>
      </c>
      <c r="B340">
        <v>1</v>
      </c>
      <c r="D340">
        <v>4</v>
      </c>
      <c r="E340" t="s">
        <v>461</v>
      </c>
      <c r="F340" t="s">
        <v>462</v>
      </c>
      <c r="G340">
        <v>0.8</v>
      </c>
      <c r="H340">
        <v>0.8</v>
      </c>
      <c r="I340" t="s">
        <v>463</v>
      </c>
      <c r="J340">
        <v>0</v>
      </c>
      <c r="K340">
        <v>0</v>
      </c>
      <c r="N340">
        <v>0</v>
      </c>
      <c r="O340" t="s">
        <v>653</v>
      </c>
    </row>
    <row r="341" spans="1:15" ht="12.75">
      <c r="A341">
        <v>70</v>
      </c>
      <c r="B341">
        <v>1</v>
      </c>
      <c r="D341">
        <v>5</v>
      </c>
      <c r="E341" t="s">
        <v>464</v>
      </c>
      <c r="F341" t="s">
        <v>465</v>
      </c>
      <c r="G341">
        <v>1</v>
      </c>
      <c r="H341">
        <v>1</v>
      </c>
      <c r="I341" t="s">
        <v>466</v>
      </c>
      <c r="J341">
        <v>0</v>
      </c>
      <c r="K341">
        <v>0</v>
      </c>
      <c r="N341">
        <v>0</v>
      </c>
      <c r="O341" t="s">
        <v>654</v>
      </c>
    </row>
    <row r="342" spans="1:15" ht="12.75">
      <c r="A342">
        <v>70</v>
      </c>
      <c r="B342">
        <v>1</v>
      </c>
      <c r="D342">
        <v>6</v>
      </c>
      <c r="E342" t="s">
        <v>467</v>
      </c>
      <c r="F342" t="s">
        <v>468</v>
      </c>
      <c r="G342">
        <v>0</v>
      </c>
      <c r="H342">
        <v>0</v>
      </c>
      <c r="I342" t="s">
        <v>469</v>
      </c>
      <c r="J342">
        <v>0</v>
      </c>
      <c r="K342">
        <v>0</v>
      </c>
      <c r="N342">
        <v>0</v>
      </c>
      <c r="O342" t="s">
        <v>655</v>
      </c>
    </row>
    <row r="343" spans="1:15" ht="12.75">
      <c r="A343">
        <v>70</v>
      </c>
      <c r="B343">
        <v>1</v>
      </c>
      <c r="D343">
        <v>7</v>
      </c>
      <c r="E343" t="s">
        <v>470</v>
      </c>
      <c r="F343" t="s">
        <v>471</v>
      </c>
      <c r="G343">
        <v>0</v>
      </c>
      <c r="H343">
        <v>0</v>
      </c>
      <c r="I343" t="s">
        <v>472</v>
      </c>
      <c r="J343">
        <v>0</v>
      </c>
      <c r="K343">
        <v>0</v>
      </c>
      <c r="N343">
        <v>0</v>
      </c>
      <c r="O343" t="s">
        <v>656</v>
      </c>
    </row>
    <row r="344" spans="1:15" ht="12.75">
      <c r="A344">
        <v>70</v>
      </c>
      <c r="B344">
        <v>1</v>
      </c>
      <c r="D344">
        <v>10</v>
      </c>
      <c r="E344" t="s">
        <v>473</v>
      </c>
      <c r="F344" t="s">
        <v>474</v>
      </c>
      <c r="G344">
        <v>1</v>
      </c>
      <c r="H344">
        <v>1</v>
      </c>
      <c r="I344" t="s">
        <v>475</v>
      </c>
      <c r="J344">
        <v>0</v>
      </c>
      <c r="K344">
        <v>0</v>
      </c>
      <c r="N344">
        <v>0</v>
      </c>
      <c r="O344" t="s">
        <v>657</v>
      </c>
    </row>
    <row r="345" spans="1:15" ht="12.75">
      <c r="A345">
        <v>70</v>
      </c>
      <c r="B345">
        <v>1</v>
      </c>
      <c r="D345">
        <v>11</v>
      </c>
      <c r="E345" t="s">
        <v>476</v>
      </c>
      <c r="F345" t="s">
        <v>477</v>
      </c>
      <c r="G345">
        <v>0</v>
      </c>
      <c r="H345">
        <v>0</v>
      </c>
      <c r="I345" t="s">
        <v>478</v>
      </c>
      <c r="J345">
        <v>0</v>
      </c>
      <c r="K345">
        <v>0</v>
      </c>
      <c r="N345">
        <v>0</v>
      </c>
      <c r="O345" t="s">
        <v>658</v>
      </c>
    </row>
    <row r="346" spans="1:15" ht="12.75">
      <c r="A346">
        <v>70</v>
      </c>
      <c r="B346">
        <v>1</v>
      </c>
      <c r="D346">
        <v>0</v>
      </c>
      <c r="E346" t="s">
        <v>479</v>
      </c>
      <c r="F346" t="s">
        <v>480</v>
      </c>
      <c r="G346">
        <v>0</v>
      </c>
      <c r="H346">
        <v>0</v>
      </c>
      <c r="I346" t="s">
        <v>481</v>
      </c>
      <c r="J346">
        <v>0</v>
      </c>
      <c r="K346">
        <v>0</v>
      </c>
      <c r="N346">
        <v>0</v>
      </c>
      <c r="O346" t="s">
        <v>659</v>
      </c>
    </row>
    <row r="347" spans="1:15" ht="12.75">
      <c r="A347">
        <v>70</v>
      </c>
      <c r="B347">
        <v>1</v>
      </c>
      <c r="D347">
        <v>12</v>
      </c>
      <c r="E347" t="s">
        <v>482</v>
      </c>
      <c r="F347" t="s">
        <v>483</v>
      </c>
      <c r="G347">
        <v>0.94</v>
      </c>
      <c r="H347">
        <v>0.94</v>
      </c>
      <c r="I347" t="s">
        <v>484</v>
      </c>
      <c r="J347">
        <v>0</v>
      </c>
      <c r="K347">
        <v>0</v>
      </c>
      <c r="N347">
        <v>0</v>
      </c>
      <c r="O347" t="s">
        <v>660</v>
      </c>
    </row>
    <row r="348" spans="1:15" ht="12.75">
      <c r="A348">
        <v>70</v>
      </c>
      <c r="B348">
        <v>1</v>
      </c>
      <c r="D348">
        <v>13</v>
      </c>
      <c r="E348" t="s">
        <v>485</v>
      </c>
      <c r="F348" t="s">
        <v>486</v>
      </c>
      <c r="G348">
        <v>0</v>
      </c>
      <c r="H348">
        <v>0</v>
      </c>
      <c r="I348" t="s">
        <v>487</v>
      </c>
      <c r="J348">
        <v>0</v>
      </c>
      <c r="K348">
        <v>0</v>
      </c>
      <c r="N348">
        <v>0</v>
      </c>
      <c r="O348" t="s">
        <v>661</v>
      </c>
    </row>
    <row r="349" spans="1:15" ht="12.75">
      <c r="A349">
        <v>70</v>
      </c>
      <c r="B349">
        <v>1</v>
      </c>
      <c r="D349">
        <v>8</v>
      </c>
      <c r="E349" t="s">
        <v>488</v>
      </c>
      <c r="F349" t="s">
        <v>489</v>
      </c>
      <c r="G349">
        <v>0</v>
      </c>
      <c r="H349">
        <v>0</v>
      </c>
      <c r="I349" t="s">
        <v>490</v>
      </c>
      <c r="J349">
        <v>0</v>
      </c>
      <c r="K349">
        <v>0</v>
      </c>
      <c r="N349">
        <v>0</v>
      </c>
      <c r="O349" t="s">
        <v>662</v>
      </c>
    </row>
    <row r="350" spans="1:15" ht="12.75">
      <c r="A350">
        <v>70</v>
      </c>
      <c r="B350">
        <v>1</v>
      </c>
      <c r="D350">
        <v>9</v>
      </c>
      <c r="E350" t="s">
        <v>491</v>
      </c>
      <c r="F350" t="s">
        <v>492</v>
      </c>
      <c r="G350">
        <v>0</v>
      </c>
      <c r="H350">
        <v>0</v>
      </c>
      <c r="I350" t="s">
        <v>493</v>
      </c>
      <c r="J350">
        <v>0</v>
      </c>
      <c r="K350">
        <v>0</v>
      </c>
      <c r="N350">
        <v>0</v>
      </c>
      <c r="O350" t="s">
        <v>663</v>
      </c>
    </row>
    <row r="353" spans="1:5" ht="12.75">
      <c r="A353">
        <v>65</v>
      </c>
      <c r="C353">
        <v>1</v>
      </c>
      <c r="D353">
        <v>0</v>
      </c>
      <c r="E353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23593940</v>
      </c>
      <c r="C1">
        <v>23593939</v>
      </c>
      <c r="D1">
        <v>20587995</v>
      </c>
      <c r="E1">
        <v>1</v>
      </c>
      <c r="F1">
        <v>1</v>
      </c>
      <c r="G1">
        <v>1</v>
      </c>
      <c r="H1">
        <v>1</v>
      </c>
      <c r="I1" t="s">
        <v>494</v>
      </c>
      <c r="K1" t="s">
        <v>495</v>
      </c>
      <c r="L1">
        <v>1476</v>
      </c>
      <c r="N1">
        <v>1013</v>
      </c>
      <c r="O1" t="s">
        <v>496</v>
      </c>
      <c r="P1" t="s">
        <v>497</v>
      </c>
      <c r="Q1">
        <v>1</v>
      </c>
      <c r="Y1">
        <v>0.81</v>
      </c>
      <c r="AA1">
        <v>0</v>
      </c>
      <c r="AB1">
        <v>0</v>
      </c>
      <c r="AC1">
        <v>0</v>
      </c>
      <c r="AD1">
        <v>9.07</v>
      </c>
      <c r="AN1">
        <v>0</v>
      </c>
      <c r="AO1">
        <v>1</v>
      </c>
      <c r="AP1">
        <v>0</v>
      </c>
      <c r="AQ1">
        <v>0</v>
      </c>
      <c r="AR1">
        <v>0</v>
      </c>
      <c r="AT1">
        <v>0.81</v>
      </c>
      <c r="AV1">
        <v>1</v>
      </c>
      <c r="AW1">
        <v>2</v>
      </c>
      <c r="AX1">
        <v>23593944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23593941</v>
      </c>
      <c r="C2">
        <v>23593939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K2" t="s">
        <v>498</v>
      </c>
      <c r="L2">
        <v>608254</v>
      </c>
      <c r="N2">
        <v>1013</v>
      </c>
      <c r="O2" t="s">
        <v>499</v>
      </c>
      <c r="P2" t="s">
        <v>499</v>
      </c>
      <c r="Q2">
        <v>1</v>
      </c>
      <c r="Y2">
        <v>0.44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0.44</v>
      </c>
      <c r="AV2">
        <v>2</v>
      </c>
      <c r="AW2">
        <v>2</v>
      </c>
      <c r="AX2">
        <v>23593945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ROW(Source!A28)</f>
        <v>28</v>
      </c>
      <c r="B3">
        <v>23593942</v>
      </c>
      <c r="C3">
        <v>23593939</v>
      </c>
      <c r="D3">
        <v>22557291</v>
      </c>
      <c r="E3">
        <v>1</v>
      </c>
      <c r="F3">
        <v>1</v>
      </c>
      <c r="G3">
        <v>1</v>
      </c>
      <c r="H3">
        <v>2</v>
      </c>
      <c r="I3" t="s">
        <v>500</v>
      </c>
      <c r="J3" t="s">
        <v>501</v>
      </c>
      <c r="K3" t="s">
        <v>502</v>
      </c>
      <c r="L3">
        <v>1480</v>
      </c>
      <c r="N3">
        <v>1013</v>
      </c>
      <c r="O3" t="s">
        <v>503</v>
      </c>
      <c r="P3" t="s">
        <v>504</v>
      </c>
      <c r="Q3">
        <v>1</v>
      </c>
      <c r="Y3">
        <v>0.44</v>
      </c>
      <c r="AA3">
        <v>0</v>
      </c>
      <c r="AB3">
        <v>104.43</v>
      </c>
      <c r="AC3">
        <v>11.82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0.44</v>
      </c>
      <c r="AV3">
        <v>0</v>
      </c>
      <c r="AW3">
        <v>2</v>
      </c>
      <c r="AX3">
        <v>23593946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ROW(Source!A28)</f>
        <v>28</v>
      </c>
      <c r="B4">
        <v>23593943</v>
      </c>
      <c r="C4">
        <v>23593939</v>
      </c>
      <c r="D4">
        <v>22558440</v>
      </c>
      <c r="E4">
        <v>1</v>
      </c>
      <c r="F4">
        <v>1</v>
      </c>
      <c r="G4">
        <v>1</v>
      </c>
      <c r="H4">
        <v>2</v>
      </c>
      <c r="I4" t="s">
        <v>505</v>
      </c>
      <c r="J4" t="s">
        <v>501</v>
      </c>
      <c r="K4" t="s">
        <v>506</v>
      </c>
      <c r="L4">
        <v>1480</v>
      </c>
      <c r="N4">
        <v>1013</v>
      </c>
      <c r="O4" t="s">
        <v>503</v>
      </c>
      <c r="P4" t="s">
        <v>504</v>
      </c>
      <c r="Q4">
        <v>1</v>
      </c>
      <c r="Y4">
        <v>0.04</v>
      </c>
      <c r="AA4">
        <v>0</v>
      </c>
      <c r="AB4">
        <v>84.33</v>
      </c>
      <c r="AC4">
        <v>11.82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0.04</v>
      </c>
      <c r="AV4">
        <v>0</v>
      </c>
      <c r="AW4">
        <v>2</v>
      </c>
      <c r="AX4">
        <v>23593947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ROW(Source!A29)</f>
        <v>29</v>
      </c>
      <c r="B5">
        <v>23593949</v>
      </c>
      <c r="C5">
        <v>23593948</v>
      </c>
      <c r="D5">
        <v>20587808</v>
      </c>
      <c r="E5">
        <v>1</v>
      </c>
      <c r="F5">
        <v>1</v>
      </c>
      <c r="G5">
        <v>1</v>
      </c>
      <c r="H5">
        <v>1</v>
      </c>
      <c r="I5" t="s">
        <v>507</v>
      </c>
      <c r="K5" t="s">
        <v>508</v>
      </c>
      <c r="L5">
        <v>1476</v>
      </c>
      <c r="N5">
        <v>1013</v>
      </c>
      <c r="O5" t="s">
        <v>496</v>
      </c>
      <c r="P5" t="s">
        <v>497</v>
      </c>
      <c r="Q5">
        <v>1</v>
      </c>
      <c r="Y5">
        <v>15.2</v>
      </c>
      <c r="AA5">
        <v>0</v>
      </c>
      <c r="AB5">
        <v>0</v>
      </c>
      <c r="AC5">
        <v>0</v>
      </c>
      <c r="AD5">
        <v>7.8</v>
      </c>
      <c r="AN5">
        <v>0</v>
      </c>
      <c r="AO5">
        <v>1</v>
      </c>
      <c r="AP5">
        <v>0</v>
      </c>
      <c r="AQ5">
        <v>0</v>
      </c>
      <c r="AR5">
        <v>0</v>
      </c>
      <c r="AT5">
        <v>15.2</v>
      </c>
      <c r="AV5">
        <v>1</v>
      </c>
      <c r="AW5">
        <v>2</v>
      </c>
      <c r="AX5">
        <v>23593952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ROW(Source!A29)</f>
        <v>29</v>
      </c>
      <c r="B6">
        <v>23593950</v>
      </c>
      <c r="C6">
        <v>23593948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29</v>
      </c>
      <c r="K6" t="s">
        <v>498</v>
      </c>
      <c r="L6">
        <v>608254</v>
      </c>
      <c r="N6">
        <v>1013</v>
      </c>
      <c r="O6" t="s">
        <v>499</v>
      </c>
      <c r="P6" t="s">
        <v>499</v>
      </c>
      <c r="Q6">
        <v>1</v>
      </c>
      <c r="Y6">
        <v>16.59</v>
      </c>
      <c r="AA6">
        <v>0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16.59</v>
      </c>
      <c r="AV6">
        <v>2</v>
      </c>
      <c r="AW6">
        <v>2</v>
      </c>
      <c r="AX6">
        <v>23593953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ROW(Source!A29)</f>
        <v>29</v>
      </c>
      <c r="B7">
        <v>23593951</v>
      </c>
      <c r="C7">
        <v>23593948</v>
      </c>
      <c r="D7">
        <v>22557291</v>
      </c>
      <c r="E7">
        <v>1</v>
      </c>
      <c r="F7">
        <v>1</v>
      </c>
      <c r="G7">
        <v>1</v>
      </c>
      <c r="H7">
        <v>2</v>
      </c>
      <c r="I7" t="s">
        <v>500</v>
      </c>
      <c r="J7" t="s">
        <v>501</v>
      </c>
      <c r="K7" t="s">
        <v>502</v>
      </c>
      <c r="L7">
        <v>1480</v>
      </c>
      <c r="N7">
        <v>1013</v>
      </c>
      <c r="O7" t="s">
        <v>503</v>
      </c>
      <c r="P7" t="s">
        <v>504</v>
      </c>
      <c r="Q7">
        <v>1</v>
      </c>
      <c r="Y7">
        <v>16.59</v>
      </c>
      <c r="AA7">
        <v>0</v>
      </c>
      <c r="AB7">
        <v>104.43</v>
      </c>
      <c r="AC7">
        <v>11.82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16.59</v>
      </c>
      <c r="AV7">
        <v>0</v>
      </c>
      <c r="AW7">
        <v>2</v>
      </c>
      <c r="AX7">
        <v>23593954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ROW(Source!A31)</f>
        <v>31</v>
      </c>
      <c r="B8">
        <v>23593957</v>
      </c>
      <c r="C8">
        <v>23593956</v>
      </c>
      <c r="D8">
        <v>20587904</v>
      </c>
      <c r="E8">
        <v>1</v>
      </c>
      <c r="F8">
        <v>1</v>
      </c>
      <c r="G8">
        <v>1</v>
      </c>
      <c r="H8">
        <v>1</v>
      </c>
      <c r="I8" t="s">
        <v>509</v>
      </c>
      <c r="K8" t="s">
        <v>510</v>
      </c>
      <c r="L8">
        <v>1476</v>
      </c>
      <c r="N8">
        <v>1013</v>
      </c>
      <c r="O8" t="s">
        <v>496</v>
      </c>
      <c r="P8" t="s">
        <v>497</v>
      </c>
      <c r="Q8">
        <v>1</v>
      </c>
      <c r="Y8">
        <v>1.27</v>
      </c>
      <c r="AA8">
        <v>0</v>
      </c>
      <c r="AB8">
        <v>0</v>
      </c>
      <c r="AC8">
        <v>0</v>
      </c>
      <c r="AD8">
        <v>8.38</v>
      </c>
      <c r="AN8">
        <v>0</v>
      </c>
      <c r="AO8">
        <v>1</v>
      </c>
      <c r="AP8">
        <v>0</v>
      </c>
      <c r="AQ8">
        <v>0</v>
      </c>
      <c r="AR8">
        <v>0</v>
      </c>
      <c r="AT8">
        <v>1.27</v>
      </c>
      <c r="AV8">
        <v>1</v>
      </c>
      <c r="AW8">
        <v>2</v>
      </c>
      <c r="AX8">
        <v>23593961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ROW(Source!A31)</f>
        <v>31</v>
      </c>
      <c r="B9">
        <v>23593958</v>
      </c>
      <c r="C9">
        <v>23593956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29</v>
      </c>
      <c r="K9" t="s">
        <v>498</v>
      </c>
      <c r="L9">
        <v>608254</v>
      </c>
      <c r="N9">
        <v>1013</v>
      </c>
      <c r="O9" t="s">
        <v>499</v>
      </c>
      <c r="P9" t="s">
        <v>499</v>
      </c>
      <c r="Q9">
        <v>1</v>
      </c>
      <c r="Y9">
        <v>0.35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0.35</v>
      </c>
      <c r="AV9">
        <v>2</v>
      </c>
      <c r="AW9">
        <v>2</v>
      </c>
      <c r="AX9">
        <v>23593962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ROW(Source!A31)</f>
        <v>31</v>
      </c>
      <c r="B10">
        <v>23593959</v>
      </c>
      <c r="C10">
        <v>23593956</v>
      </c>
      <c r="D10">
        <v>22556063</v>
      </c>
      <c r="E10">
        <v>1</v>
      </c>
      <c r="F10">
        <v>1</v>
      </c>
      <c r="G10">
        <v>1</v>
      </c>
      <c r="H10">
        <v>2</v>
      </c>
      <c r="I10" t="s">
        <v>511</v>
      </c>
      <c r="J10" t="s">
        <v>501</v>
      </c>
      <c r="K10" t="s">
        <v>512</v>
      </c>
      <c r="L10">
        <v>1480</v>
      </c>
      <c r="N10">
        <v>1013</v>
      </c>
      <c r="O10" t="s">
        <v>503</v>
      </c>
      <c r="P10" t="s">
        <v>504</v>
      </c>
      <c r="Q10">
        <v>1</v>
      </c>
      <c r="Y10">
        <v>0.35</v>
      </c>
      <c r="AA10">
        <v>0</v>
      </c>
      <c r="AB10">
        <v>73.81</v>
      </c>
      <c r="AC10">
        <v>11.82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0.35</v>
      </c>
      <c r="AV10">
        <v>0</v>
      </c>
      <c r="AW10">
        <v>2</v>
      </c>
      <c r="AX10">
        <v>23593963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ROW(Source!A31)</f>
        <v>31</v>
      </c>
      <c r="B11">
        <v>23593960</v>
      </c>
      <c r="C11">
        <v>23593956</v>
      </c>
      <c r="D11">
        <v>22558440</v>
      </c>
      <c r="E11">
        <v>1</v>
      </c>
      <c r="F11">
        <v>1</v>
      </c>
      <c r="G11">
        <v>1</v>
      </c>
      <c r="H11">
        <v>2</v>
      </c>
      <c r="I11" t="s">
        <v>505</v>
      </c>
      <c r="J11" t="s">
        <v>501</v>
      </c>
      <c r="K11" t="s">
        <v>506</v>
      </c>
      <c r="L11">
        <v>1480</v>
      </c>
      <c r="N11">
        <v>1013</v>
      </c>
      <c r="O11" t="s">
        <v>503</v>
      </c>
      <c r="P11" t="s">
        <v>504</v>
      </c>
      <c r="Q11">
        <v>1</v>
      </c>
      <c r="Y11">
        <v>0.06</v>
      </c>
      <c r="AA11">
        <v>0</v>
      </c>
      <c r="AB11">
        <v>84.33</v>
      </c>
      <c r="AC11">
        <v>11.82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0.06</v>
      </c>
      <c r="AV11">
        <v>0</v>
      </c>
      <c r="AW11">
        <v>2</v>
      </c>
      <c r="AX11">
        <v>23593964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ROW(Source!A32)</f>
        <v>32</v>
      </c>
      <c r="B12">
        <v>23593966</v>
      </c>
      <c r="C12">
        <v>23593965</v>
      </c>
      <c r="D12">
        <v>20587880</v>
      </c>
      <c r="E12">
        <v>1</v>
      </c>
      <c r="F12">
        <v>1</v>
      </c>
      <c r="G12">
        <v>1</v>
      </c>
      <c r="H12">
        <v>1</v>
      </c>
      <c r="I12" t="s">
        <v>513</v>
      </c>
      <c r="K12" t="s">
        <v>514</v>
      </c>
      <c r="L12">
        <v>1476</v>
      </c>
      <c r="N12">
        <v>1013</v>
      </c>
      <c r="O12" t="s">
        <v>496</v>
      </c>
      <c r="P12" t="s">
        <v>497</v>
      </c>
      <c r="Q12">
        <v>1</v>
      </c>
      <c r="Y12">
        <v>0.15</v>
      </c>
      <c r="AA12">
        <v>0</v>
      </c>
      <c r="AB12">
        <v>0</v>
      </c>
      <c r="AC12">
        <v>0</v>
      </c>
      <c r="AD12">
        <v>8.24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0.15</v>
      </c>
      <c r="AV12">
        <v>1</v>
      </c>
      <c r="AW12">
        <v>2</v>
      </c>
      <c r="AX12">
        <v>23593970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ROW(Source!A32)</f>
        <v>32</v>
      </c>
      <c r="B13">
        <v>23593967</v>
      </c>
      <c r="C13">
        <v>23593965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29</v>
      </c>
      <c r="K13" t="s">
        <v>498</v>
      </c>
      <c r="L13">
        <v>608254</v>
      </c>
      <c r="N13">
        <v>1013</v>
      </c>
      <c r="O13" t="s">
        <v>499</v>
      </c>
      <c r="P13" t="s">
        <v>499</v>
      </c>
      <c r="Q13">
        <v>1</v>
      </c>
      <c r="Y13">
        <v>0.07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0.07</v>
      </c>
      <c r="AV13">
        <v>2</v>
      </c>
      <c r="AW13">
        <v>2</v>
      </c>
      <c r="AX13">
        <v>23593971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ROW(Source!A32)</f>
        <v>32</v>
      </c>
      <c r="B14">
        <v>23593968</v>
      </c>
      <c r="C14">
        <v>23593965</v>
      </c>
      <c r="D14">
        <v>22556063</v>
      </c>
      <c r="E14">
        <v>1</v>
      </c>
      <c r="F14">
        <v>1</v>
      </c>
      <c r="G14">
        <v>1</v>
      </c>
      <c r="H14">
        <v>2</v>
      </c>
      <c r="I14" t="s">
        <v>511</v>
      </c>
      <c r="J14" t="s">
        <v>501</v>
      </c>
      <c r="K14" t="s">
        <v>512</v>
      </c>
      <c r="L14">
        <v>1480</v>
      </c>
      <c r="N14">
        <v>1013</v>
      </c>
      <c r="O14" t="s">
        <v>503</v>
      </c>
      <c r="P14" t="s">
        <v>504</v>
      </c>
      <c r="Q14">
        <v>1</v>
      </c>
      <c r="Y14">
        <v>0.07</v>
      </c>
      <c r="AA14">
        <v>0</v>
      </c>
      <c r="AB14">
        <v>73.81</v>
      </c>
      <c r="AC14">
        <v>11.82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0.07</v>
      </c>
      <c r="AV14">
        <v>0</v>
      </c>
      <c r="AW14">
        <v>2</v>
      </c>
      <c r="AX14">
        <v>23593972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ROW(Source!A32)</f>
        <v>32</v>
      </c>
      <c r="B15">
        <v>23593969</v>
      </c>
      <c r="C15">
        <v>23593965</v>
      </c>
      <c r="D15">
        <v>22558440</v>
      </c>
      <c r="E15">
        <v>1</v>
      </c>
      <c r="F15">
        <v>1</v>
      </c>
      <c r="G15">
        <v>1</v>
      </c>
      <c r="H15">
        <v>2</v>
      </c>
      <c r="I15" t="s">
        <v>505</v>
      </c>
      <c r="J15" t="s">
        <v>501</v>
      </c>
      <c r="K15" t="s">
        <v>506</v>
      </c>
      <c r="L15">
        <v>1480</v>
      </c>
      <c r="N15">
        <v>1013</v>
      </c>
      <c r="O15" t="s">
        <v>503</v>
      </c>
      <c r="P15" t="s">
        <v>504</v>
      </c>
      <c r="Q15">
        <v>1</v>
      </c>
      <c r="Y15">
        <v>0.01</v>
      </c>
      <c r="AA15">
        <v>0</v>
      </c>
      <c r="AB15">
        <v>84.33</v>
      </c>
      <c r="AC15">
        <v>11.82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0.01</v>
      </c>
      <c r="AV15">
        <v>0</v>
      </c>
      <c r="AW15">
        <v>2</v>
      </c>
      <c r="AX15">
        <v>23593973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ROW(Source!A33)</f>
        <v>33</v>
      </c>
      <c r="B16">
        <v>23594539</v>
      </c>
      <c r="C16">
        <v>23594538</v>
      </c>
      <c r="D16">
        <v>20587868</v>
      </c>
      <c r="E16">
        <v>1</v>
      </c>
      <c r="F16">
        <v>1</v>
      </c>
      <c r="G16">
        <v>1</v>
      </c>
      <c r="H16">
        <v>1</v>
      </c>
      <c r="I16" t="s">
        <v>515</v>
      </c>
      <c r="K16" t="s">
        <v>516</v>
      </c>
      <c r="L16">
        <v>1476</v>
      </c>
      <c r="N16">
        <v>1013</v>
      </c>
      <c r="O16" t="s">
        <v>496</v>
      </c>
      <c r="P16" t="s">
        <v>497</v>
      </c>
      <c r="Q16">
        <v>1</v>
      </c>
      <c r="Y16">
        <v>0.66</v>
      </c>
      <c r="AA16">
        <v>0</v>
      </c>
      <c r="AB16">
        <v>0</v>
      </c>
      <c r="AC16">
        <v>0</v>
      </c>
      <c r="AD16">
        <v>8.17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0.66</v>
      </c>
      <c r="AV16">
        <v>1</v>
      </c>
      <c r="AW16">
        <v>2</v>
      </c>
      <c r="AX16">
        <v>23594539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ROW(Source!A33)</f>
        <v>33</v>
      </c>
      <c r="B17">
        <v>23594540</v>
      </c>
      <c r="C17">
        <v>23594538</v>
      </c>
      <c r="D17">
        <v>22558440</v>
      </c>
      <c r="E17">
        <v>1</v>
      </c>
      <c r="F17">
        <v>1</v>
      </c>
      <c r="G17">
        <v>1</v>
      </c>
      <c r="H17">
        <v>2</v>
      </c>
      <c r="I17" t="s">
        <v>505</v>
      </c>
      <c r="J17" t="s">
        <v>501</v>
      </c>
      <c r="K17" t="s">
        <v>506</v>
      </c>
      <c r="L17">
        <v>1480</v>
      </c>
      <c r="N17">
        <v>1013</v>
      </c>
      <c r="O17" t="s">
        <v>503</v>
      </c>
      <c r="P17" t="s">
        <v>504</v>
      </c>
      <c r="Q17">
        <v>1</v>
      </c>
      <c r="Y17">
        <v>0.03</v>
      </c>
      <c r="AA17">
        <v>0</v>
      </c>
      <c r="AB17">
        <v>84.33</v>
      </c>
      <c r="AC17">
        <v>11.82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0.03</v>
      </c>
      <c r="AV17">
        <v>0</v>
      </c>
      <c r="AW17">
        <v>2</v>
      </c>
      <c r="AX17">
        <v>23594540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ROW(Source!A34)</f>
        <v>34</v>
      </c>
      <c r="B18">
        <v>23593975</v>
      </c>
      <c r="C18">
        <v>23593974</v>
      </c>
      <c r="D18">
        <v>20587868</v>
      </c>
      <c r="E18">
        <v>1</v>
      </c>
      <c r="F18">
        <v>1</v>
      </c>
      <c r="G18">
        <v>1</v>
      </c>
      <c r="H18">
        <v>1</v>
      </c>
      <c r="I18" t="s">
        <v>515</v>
      </c>
      <c r="K18" t="s">
        <v>516</v>
      </c>
      <c r="L18">
        <v>1476</v>
      </c>
      <c r="N18">
        <v>1013</v>
      </c>
      <c r="O18" t="s">
        <v>496</v>
      </c>
      <c r="P18" t="s">
        <v>497</v>
      </c>
      <c r="Q18">
        <v>1</v>
      </c>
      <c r="Y18">
        <v>1.03</v>
      </c>
      <c r="AA18">
        <v>0</v>
      </c>
      <c r="AB18">
        <v>0</v>
      </c>
      <c r="AC18">
        <v>0</v>
      </c>
      <c r="AD18">
        <v>8.17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1.03</v>
      </c>
      <c r="AV18">
        <v>1</v>
      </c>
      <c r="AW18">
        <v>2</v>
      </c>
      <c r="AX18">
        <v>23593977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ROW(Source!A34)</f>
        <v>34</v>
      </c>
      <c r="B19">
        <v>23593976</v>
      </c>
      <c r="C19">
        <v>23593974</v>
      </c>
      <c r="D19">
        <v>22558440</v>
      </c>
      <c r="E19">
        <v>1</v>
      </c>
      <c r="F19">
        <v>1</v>
      </c>
      <c r="G19">
        <v>1</v>
      </c>
      <c r="H19">
        <v>2</v>
      </c>
      <c r="I19" t="s">
        <v>505</v>
      </c>
      <c r="J19" t="s">
        <v>501</v>
      </c>
      <c r="K19" t="s">
        <v>506</v>
      </c>
      <c r="L19">
        <v>1480</v>
      </c>
      <c r="N19">
        <v>1013</v>
      </c>
      <c r="O19" t="s">
        <v>503</v>
      </c>
      <c r="P19" t="s">
        <v>504</v>
      </c>
      <c r="Q19">
        <v>1</v>
      </c>
      <c r="Y19">
        <v>0.05</v>
      </c>
      <c r="AA19">
        <v>0</v>
      </c>
      <c r="AB19">
        <v>84.33</v>
      </c>
      <c r="AC19">
        <v>11.82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0.05</v>
      </c>
      <c r="AV19">
        <v>0</v>
      </c>
      <c r="AW19">
        <v>2</v>
      </c>
      <c r="AX19">
        <v>23593978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ROW(Source!A77)</f>
        <v>77</v>
      </c>
      <c r="B20">
        <v>23593980</v>
      </c>
      <c r="C20">
        <v>23593979</v>
      </c>
      <c r="D20">
        <v>20587868</v>
      </c>
      <c r="E20">
        <v>1</v>
      </c>
      <c r="F20">
        <v>1</v>
      </c>
      <c r="G20">
        <v>1</v>
      </c>
      <c r="H20">
        <v>1</v>
      </c>
      <c r="I20" t="s">
        <v>515</v>
      </c>
      <c r="K20" t="s">
        <v>516</v>
      </c>
      <c r="L20">
        <v>1476</v>
      </c>
      <c r="N20">
        <v>1013</v>
      </c>
      <c r="O20" t="s">
        <v>496</v>
      </c>
      <c r="P20" t="s">
        <v>497</v>
      </c>
      <c r="Q20">
        <v>1</v>
      </c>
      <c r="Y20">
        <v>0.44</v>
      </c>
      <c r="AA20">
        <v>0</v>
      </c>
      <c r="AB20">
        <v>0</v>
      </c>
      <c r="AC20">
        <v>0</v>
      </c>
      <c r="AD20">
        <v>8.17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0.44</v>
      </c>
      <c r="AV20">
        <v>1</v>
      </c>
      <c r="AW20">
        <v>2</v>
      </c>
      <c r="AX20">
        <v>23593985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ROW(Source!A77)</f>
        <v>77</v>
      </c>
      <c r="B21">
        <v>23593981</v>
      </c>
      <c r="C21">
        <v>23593979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29</v>
      </c>
      <c r="K21" t="s">
        <v>498</v>
      </c>
      <c r="L21">
        <v>608254</v>
      </c>
      <c r="N21">
        <v>1013</v>
      </c>
      <c r="O21" t="s">
        <v>499</v>
      </c>
      <c r="P21" t="s">
        <v>499</v>
      </c>
      <c r="Q21">
        <v>1</v>
      </c>
      <c r="Y21">
        <v>0.48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0.48</v>
      </c>
      <c r="AV21">
        <v>2</v>
      </c>
      <c r="AW21">
        <v>2</v>
      </c>
      <c r="AX21">
        <v>23593986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ROW(Source!A77)</f>
        <v>77</v>
      </c>
      <c r="B22">
        <v>23593982</v>
      </c>
      <c r="C22">
        <v>23593979</v>
      </c>
      <c r="D22">
        <v>22555697</v>
      </c>
      <c r="E22">
        <v>1</v>
      </c>
      <c r="F22">
        <v>1</v>
      </c>
      <c r="G22">
        <v>1</v>
      </c>
      <c r="H22">
        <v>2</v>
      </c>
      <c r="I22" t="s">
        <v>517</v>
      </c>
      <c r="J22" t="s">
        <v>501</v>
      </c>
      <c r="K22" t="s">
        <v>518</v>
      </c>
      <c r="L22">
        <v>1480</v>
      </c>
      <c r="N22">
        <v>1013</v>
      </c>
      <c r="O22" t="s">
        <v>503</v>
      </c>
      <c r="P22" t="s">
        <v>504</v>
      </c>
      <c r="Q22">
        <v>1</v>
      </c>
      <c r="Y22">
        <v>0.24</v>
      </c>
      <c r="AA22">
        <v>0</v>
      </c>
      <c r="AB22">
        <v>4.01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0.24</v>
      </c>
      <c r="AV22">
        <v>0</v>
      </c>
      <c r="AW22">
        <v>2</v>
      </c>
      <c r="AX22">
        <v>23593987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ROW(Source!A77)</f>
        <v>77</v>
      </c>
      <c r="B23">
        <v>23593983</v>
      </c>
      <c r="C23">
        <v>23593979</v>
      </c>
      <c r="D23">
        <v>22555737</v>
      </c>
      <c r="E23">
        <v>1</v>
      </c>
      <c r="F23">
        <v>1</v>
      </c>
      <c r="G23">
        <v>1</v>
      </c>
      <c r="H23">
        <v>2</v>
      </c>
      <c r="I23" t="s">
        <v>519</v>
      </c>
      <c r="J23" t="s">
        <v>501</v>
      </c>
      <c r="K23" t="s">
        <v>520</v>
      </c>
      <c r="L23">
        <v>1480</v>
      </c>
      <c r="N23">
        <v>1013</v>
      </c>
      <c r="O23" t="s">
        <v>503</v>
      </c>
      <c r="P23" t="s">
        <v>504</v>
      </c>
      <c r="Q23">
        <v>1</v>
      </c>
      <c r="Y23">
        <v>0.24</v>
      </c>
      <c r="AA23">
        <v>0</v>
      </c>
      <c r="AB23">
        <v>69.14</v>
      </c>
      <c r="AC23">
        <v>11.82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0.24</v>
      </c>
      <c r="AV23">
        <v>0</v>
      </c>
      <c r="AW23">
        <v>2</v>
      </c>
      <c r="AX23">
        <v>23593988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ROW(Source!A77)</f>
        <v>77</v>
      </c>
      <c r="B24">
        <v>23593984</v>
      </c>
      <c r="C24">
        <v>23593979</v>
      </c>
      <c r="D24">
        <v>22555870</v>
      </c>
      <c r="E24">
        <v>1</v>
      </c>
      <c r="F24">
        <v>1</v>
      </c>
      <c r="G24">
        <v>1</v>
      </c>
      <c r="H24">
        <v>2</v>
      </c>
      <c r="I24" t="s">
        <v>521</v>
      </c>
      <c r="J24" t="s">
        <v>501</v>
      </c>
      <c r="K24" t="s">
        <v>522</v>
      </c>
      <c r="L24">
        <v>1480</v>
      </c>
      <c r="N24">
        <v>1013</v>
      </c>
      <c r="O24" t="s">
        <v>503</v>
      </c>
      <c r="P24" t="s">
        <v>504</v>
      </c>
      <c r="Q24">
        <v>1</v>
      </c>
      <c r="Y24">
        <v>0.24</v>
      </c>
      <c r="AA24">
        <v>0</v>
      </c>
      <c r="AB24">
        <v>117.03</v>
      </c>
      <c r="AC24">
        <v>11.82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0.24</v>
      </c>
      <c r="AV24">
        <v>0</v>
      </c>
      <c r="AW24">
        <v>2</v>
      </c>
      <c r="AX24">
        <v>23593989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ROW(Source!A78)</f>
        <v>78</v>
      </c>
      <c r="B25">
        <v>23594552</v>
      </c>
      <c r="C25">
        <v>23594551</v>
      </c>
      <c r="D25">
        <v>20587868</v>
      </c>
      <c r="E25">
        <v>1</v>
      </c>
      <c r="F25">
        <v>1</v>
      </c>
      <c r="G25">
        <v>1</v>
      </c>
      <c r="H25">
        <v>1</v>
      </c>
      <c r="I25" t="s">
        <v>515</v>
      </c>
      <c r="K25" t="s">
        <v>516</v>
      </c>
      <c r="L25">
        <v>1476</v>
      </c>
      <c r="N25">
        <v>1013</v>
      </c>
      <c r="O25" t="s">
        <v>496</v>
      </c>
      <c r="P25" t="s">
        <v>497</v>
      </c>
      <c r="Q25">
        <v>1</v>
      </c>
      <c r="Y25">
        <v>0.41</v>
      </c>
      <c r="AA25">
        <v>0</v>
      </c>
      <c r="AB25">
        <v>0</v>
      </c>
      <c r="AC25">
        <v>0</v>
      </c>
      <c r="AD25">
        <v>8.17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0.41</v>
      </c>
      <c r="AV25">
        <v>1</v>
      </c>
      <c r="AW25">
        <v>2</v>
      </c>
      <c r="AX25">
        <v>23594552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ROW(Source!A78)</f>
        <v>78</v>
      </c>
      <c r="B26">
        <v>23594553</v>
      </c>
      <c r="C26">
        <v>23594551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29</v>
      </c>
      <c r="K26" t="s">
        <v>498</v>
      </c>
      <c r="L26">
        <v>608254</v>
      </c>
      <c r="N26">
        <v>1013</v>
      </c>
      <c r="O26" t="s">
        <v>499</v>
      </c>
      <c r="P26" t="s">
        <v>499</v>
      </c>
      <c r="Q26">
        <v>1</v>
      </c>
      <c r="Y26">
        <v>0.44</v>
      </c>
      <c r="AA26">
        <v>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0.44</v>
      </c>
      <c r="AV26">
        <v>2</v>
      </c>
      <c r="AW26">
        <v>2</v>
      </c>
      <c r="AX26">
        <v>23594553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ROW(Source!A78)</f>
        <v>78</v>
      </c>
      <c r="B27">
        <v>23594554</v>
      </c>
      <c r="C27">
        <v>23594551</v>
      </c>
      <c r="D27">
        <v>22555697</v>
      </c>
      <c r="E27">
        <v>1</v>
      </c>
      <c r="F27">
        <v>1</v>
      </c>
      <c r="G27">
        <v>1</v>
      </c>
      <c r="H27">
        <v>2</v>
      </c>
      <c r="I27" t="s">
        <v>517</v>
      </c>
      <c r="J27" t="s">
        <v>501</v>
      </c>
      <c r="K27" t="s">
        <v>518</v>
      </c>
      <c r="L27">
        <v>1480</v>
      </c>
      <c r="N27">
        <v>1013</v>
      </c>
      <c r="O27" t="s">
        <v>503</v>
      </c>
      <c r="P27" t="s">
        <v>504</v>
      </c>
      <c r="Q27">
        <v>1</v>
      </c>
      <c r="Y27">
        <v>0.22</v>
      </c>
      <c r="AA27">
        <v>0</v>
      </c>
      <c r="AB27">
        <v>4.01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0.22</v>
      </c>
      <c r="AV27">
        <v>0</v>
      </c>
      <c r="AW27">
        <v>2</v>
      </c>
      <c r="AX27">
        <v>23594554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ROW(Source!A78)</f>
        <v>78</v>
      </c>
      <c r="B28">
        <v>23594555</v>
      </c>
      <c r="C28">
        <v>23594551</v>
      </c>
      <c r="D28">
        <v>22555737</v>
      </c>
      <c r="E28">
        <v>1</v>
      </c>
      <c r="F28">
        <v>1</v>
      </c>
      <c r="G28">
        <v>1</v>
      </c>
      <c r="H28">
        <v>2</v>
      </c>
      <c r="I28" t="s">
        <v>519</v>
      </c>
      <c r="J28" t="s">
        <v>501</v>
      </c>
      <c r="K28" t="s">
        <v>520</v>
      </c>
      <c r="L28">
        <v>1480</v>
      </c>
      <c r="N28">
        <v>1013</v>
      </c>
      <c r="O28" t="s">
        <v>503</v>
      </c>
      <c r="P28" t="s">
        <v>504</v>
      </c>
      <c r="Q28">
        <v>1</v>
      </c>
      <c r="Y28">
        <v>0.22</v>
      </c>
      <c r="AA28">
        <v>0</v>
      </c>
      <c r="AB28">
        <v>69.14</v>
      </c>
      <c r="AC28">
        <v>11.82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0.22</v>
      </c>
      <c r="AV28">
        <v>0</v>
      </c>
      <c r="AW28">
        <v>2</v>
      </c>
      <c r="AX28">
        <v>23594555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ROW(Source!A78)</f>
        <v>78</v>
      </c>
      <c r="B29">
        <v>23594556</v>
      </c>
      <c r="C29">
        <v>23594551</v>
      </c>
      <c r="D29">
        <v>22555870</v>
      </c>
      <c r="E29">
        <v>1</v>
      </c>
      <c r="F29">
        <v>1</v>
      </c>
      <c r="G29">
        <v>1</v>
      </c>
      <c r="H29">
        <v>2</v>
      </c>
      <c r="I29" t="s">
        <v>521</v>
      </c>
      <c r="J29" t="s">
        <v>501</v>
      </c>
      <c r="K29" t="s">
        <v>522</v>
      </c>
      <c r="L29">
        <v>1480</v>
      </c>
      <c r="N29">
        <v>1013</v>
      </c>
      <c r="O29" t="s">
        <v>503</v>
      </c>
      <c r="P29" t="s">
        <v>504</v>
      </c>
      <c r="Q29">
        <v>1</v>
      </c>
      <c r="Y29">
        <v>0.22</v>
      </c>
      <c r="AA29">
        <v>0</v>
      </c>
      <c r="AB29">
        <v>117.03</v>
      </c>
      <c r="AC29">
        <v>11.82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0.22</v>
      </c>
      <c r="AV29">
        <v>0</v>
      </c>
      <c r="AW29">
        <v>2</v>
      </c>
      <c r="AX29">
        <v>23594556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ROW(Source!A79)</f>
        <v>79</v>
      </c>
      <c r="B30">
        <v>23593991</v>
      </c>
      <c r="C30">
        <v>23593990</v>
      </c>
      <c r="D30">
        <v>20587970</v>
      </c>
      <c r="E30">
        <v>1</v>
      </c>
      <c r="F30">
        <v>1</v>
      </c>
      <c r="G30">
        <v>1</v>
      </c>
      <c r="H30">
        <v>1</v>
      </c>
      <c r="I30" t="s">
        <v>523</v>
      </c>
      <c r="K30" t="s">
        <v>524</v>
      </c>
      <c r="L30">
        <v>1476</v>
      </c>
      <c r="N30">
        <v>1013</v>
      </c>
      <c r="O30" t="s">
        <v>496</v>
      </c>
      <c r="P30" t="s">
        <v>497</v>
      </c>
      <c r="Q30">
        <v>1</v>
      </c>
      <c r="Y30">
        <v>3.8</v>
      </c>
      <c r="AA30">
        <v>0</v>
      </c>
      <c r="AB30">
        <v>0</v>
      </c>
      <c r="AC30">
        <v>0</v>
      </c>
      <c r="AD30">
        <v>8.86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3.8</v>
      </c>
      <c r="AV30">
        <v>1</v>
      </c>
      <c r="AW30">
        <v>2</v>
      </c>
      <c r="AX30">
        <v>23594009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ROW(Source!A79)</f>
        <v>79</v>
      </c>
      <c r="B31">
        <v>23593992</v>
      </c>
      <c r="C31">
        <v>23593990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29</v>
      </c>
      <c r="K31" t="s">
        <v>498</v>
      </c>
      <c r="L31">
        <v>608254</v>
      </c>
      <c r="N31">
        <v>1013</v>
      </c>
      <c r="O31" t="s">
        <v>499</v>
      </c>
      <c r="P31" t="s">
        <v>499</v>
      </c>
      <c r="Q31">
        <v>1</v>
      </c>
      <c r="Y31">
        <v>0.78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0.78</v>
      </c>
      <c r="AV31">
        <v>2</v>
      </c>
      <c r="AW31">
        <v>2</v>
      </c>
      <c r="AX31">
        <v>23594010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ROW(Source!A79)</f>
        <v>79</v>
      </c>
      <c r="B32">
        <v>23593993</v>
      </c>
      <c r="C32">
        <v>23593990</v>
      </c>
      <c r="D32">
        <v>22557291</v>
      </c>
      <c r="E32">
        <v>1</v>
      </c>
      <c r="F32">
        <v>1</v>
      </c>
      <c r="G32">
        <v>1</v>
      </c>
      <c r="H32">
        <v>2</v>
      </c>
      <c r="I32" t="s">
        <v>500</v>
      </c>
      <c r="J32" t="s">
        <v>501</v>
      </c>
      <c r="K32" t="s">
        <v>502</v>
      </c>
      <c r="L32">
        <v>1480</v>
      </c>
      <c r="N32">
        <v>1013</v>
      </c>
      <c r="O32" t="s">
        <v>503</v>
      </c>
      <c r="P32" t="s">
        <v>504</v>
      </c>
      <c r="Q32">
        <v>1</v>
      </c>
      <c r="Y32">
        <v>0.78</v>
      </c>
      <c r="AA32">
        <v>0</v>
      </c>
      <c r="AB32">
        <v>104.43</v>
      </c>
      <c r="AC32">
        <v>11.82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0.78</v>
      </c>
      <c r="AV32">
        <v>0</v>
      </c>
      <c r="AW32">
        <v>2</v>
      </c>
      <c r="AX32">
        <v>23594011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ROW(Source!A79)</f>
        <v>79</v>
      </c>
      <c r="B33">
        <v>23593994</v>
      </c>
      <c r="C33">
        <v>23593990</v>
      </c>
      <c r="D33">
        <v>22558440</v>
      </c>
      <c r="E33">
        <v>1</v>
      </c>
      <c r="F33">
        <v>1</v>
      </c>
      <c r="G33">
        <v>1</v>
      </c>
      <c r="H33">
        <v>2</v>
      </c>
      <c r="I33" t="s">
        <v>505</v>
      </c>
      <c r="J33" t="s">
        <v>501</v>
      </c>
      <c r="K33" t="s">
        <v>506</v>
      </c>
      <c r="L33">
        <v>1480</v>
      </c>
      <c r="N33">
        <v>1013</v>
      </c>
      <c r="O33" t="s">
        <v>503</v>
      </c>
      <c r="P33" t="s">
        <v>504</v>
      </c>
      <c r="Q33">
        <v>1</v>
      </c>
      <c r="Y33">
        <v>0.19</v>
      </c>
      <c r="AA33">
        <v>0</v>
      </c>
      <c r="AB33">
        <v>84.33</v>
      </c>
      <c r="AC33">
        <v>11.82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0.19</v>
      </c>
      <c r="AV33">
        <v>0</v>
      </c>
      <c r="AW33">
        <v>2</v>
      </c>
      <c r="AX33">
        <v>23594012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ROW(Source!A79)</f>
        <v>79</v>
      </c>
      <c r="B34">
        <v>23593995</v>
      </c>
      <c r="C34">
        <v>23593990</v>
      </c>
      <c r="D34">
        <v>22519394</v>
      </c>
      <c r="E34">
        <v>1</v>
      </c>
      <c r="F34">
        <v>1</v>
      </c>
      <c r="G34">
        <v>1</v>
      </c>
      <c r="H34">
        <v>3</v>
      </c>
      <c r="I34" t="s">
        <v>525</v>
      </c>
      <c r="J34" t="s">
        <v>149</v>
      </c>
      <c r="K34" t="s">
        <v>526</v>
      </c>
      <c r="L34">
        <v>1348</v>
      </c>
      <c r="N34">
        <v>1009</v>
      </c>
      <c r="O34" t="s">
        <v>40</v>
      </c>
      <c r="P34" t="s">
        <v>40</v>
      </c>
      <c r="Q34">
        <v>1000</v>
      </c>
      <c r="Y34">
        <v>0.0004</v>
      </c>
      <c r="AA34">
        <v>16024.49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0.0004</v>
      </c>
      <c r="AV34">
        <v>0</v>
      </c>
      <c r="AW34">
        <v>2</v>
      </c>
      <c r="AX34">
        <v>23594013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ROW(Source!A79)</f>
        <v>79</v>
      </c>
      <c r="B35">
        <v>23593996</v>
      </c>
      <c r="C35">
        <v>23593990</v>
      </c>
      <c r="D35">
        <v>22520442</v>
      </c>
      <c r="E35">
        <v>1</v>
      </c>
      <c r="F35">
        <v>1</v>
      </c>
      <c r="G35">
        <v>1</v>
      </c>
      <c r="H35">
        <v>3</v>
      </c>
      <c r="I35" t="s">
        <v>527</v>
      </c>
      <c r="J35" t="s">
        <v>149</v>
      </c>
      <c r="K35" t="s">
        <v>528</v>
      </c>
      <c r="L35">
        <v>1348</v>
      </c>
      <c r="N35">
        <v>1009</v>
      </c>
      <c r="O35" t="s">
        <v>40</v>
      </c>
      <c r="P35" t="s">
        <v>40</v>
      </c>
      <c r="Q35">
        <v>1000</v>
      </c>
      <c r="Y35">
        <v>3E-05</v>
      </c>
      <c r="AA35">
        <v>9147.35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3E-05</v>
      </c>
      <c r="AV35">
        <v>0</v>
      </c>
      <c r="AW35">
        <v>2</v>
      </c>
      <c r="AX35">
        <v>23594014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ROW(Source!A79)</f>
        <v>79</v>
      </c>
      <c r="B36">
        <v>23593997</v>
      </c>
      <c r="C36">
        <v>23593990</v>
      </c>
      <c r="D36">
        <v>22518563</v>
      </c>
      <c r="E36">
        <v>1</v>
      </c>
      <c r="F36">
        <v>1</v>
      </c>
      <c r="G36">
        <v>1</v>
      </c>
      <c r="H36">
        <v>3</v>
      </c>
      <c r="I36" t="s">
        <v>147</v>
      </c>
      <c r="J36" t="s">
        <v>149</v>
      </c>
      <c r="K36" t="s">
        <v>148</v>
      </c>
      <c r="L36">
        <v>1348</v>
      </c>
      <c r="N36">
        <v>1009</v>
      </c>
      <c r="O36" t="s">
        <v>40</v>
      </c>
      <c r="P36" t="s">
        <v>40</v>
      </c>
      <c r="Q36">
        <v>1000</v>
      </c>
      <c r="Y36">
        <v>0</v>
      </c>
      <c r="AA36">
        <v>9035.35</v>
      </c>
      <c r="AB36">
        <v>0</v>
      </c>
      <c r="AC36">
        <v>0</v>
      </c>
      <c r="AD36">
        <v>0</v>
      </c>
      <c r="AN36">
        <v>1</v>
      </c>
      <c r="AO36">
        <v>0</v>
      </c>
      <c r="AP36">
        <v>0</v>
      </c>
      <c r="AQ36">
        <v>0</v>
      </c>
      <c r="AR36">
        <v>0</v>
      </c>
      <c r="AT36">
        <v>0</v>
      </c>
      <c r="AV36">
        <v>0</v>
      </c>
      <c r="AW36">
        <v>2</v>
      </c>
      <c r="AX36">
        <v>23594015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ROW(Source!A79)</f>
        <v>79</v>
      </c>
      <c r="B37">
        <v>23593998</v>
      </c>
      <c r="C37">
        <v>23593990</v>
      </c>
      <c r="D37">
        <v>22520510</v>
      </c>
      <c r="E37">
        <v>1</v>
      </c>
      <c r="F37">
        <v>1</v>
      </c>
      <c r="G37">
        <v>1</v>
      </c>
      <c r="H37">
        <v>3</v>
      </c>
      <c r="I37" t="s">
        <v>529</v>
      </c>
      <c r="J37" t="s">
        <v>149</v>
      </c>
      <c r="K37" t="s">
        <v>530</v>
      </c>
      <c r="L37">
        <v>1346</v>
      </c>
      <c r="N37">
        <v>1009</v>
      </c>
      <c r="O37" t="s">
        <v>170</v>
      </c>
      <c r="P37" t="s">
        <v>170</v>
      </c>
      <c r="Q37">
        <v>1</v>
      </c>
      <c r="Y37">
        <v>0.02</v>
      </c>
      <c r="AA37">
        <v>1.89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0.02</v>
      </c>
      <c r="AV37">
        <v>0</v>
      </c>
      <c r="AW37">
        <v>2</v>
      </c>
      <c r="AX37">
        <v>23594016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ROW(Source!A79)</f>
        <v>79</v>
      </c>
      <c r="B38">
        <v>23593999</v>
      </c>
      <c r="C38">
        <v>23593990</v>
      </c>
      <c r="D38">
        <v>22520453</v>
      </c>
      <c r="E38">
        <v>1</v>
      </c>
      <c r="F38">
        <v>1</v>
      </c>
      <c r="G38">
        <v>1</v>
      </c>
      <c r="H38">
        <v>3</v>
      </c>
      <c r="I38" t="s">
        <v>531</v>
      </c>
      <c r="J38" t="s">
        <v>149</v>
      </c>
      <c r="K38" t="s">
        <v>532</v>
      </c>
      <c r="L38">
        <v>1346</v>
      </c>
      <c r="N38">
        <v>1009</v>
      </c>
      <c r="O38" t="s">
        <v>170</v>
      </c>
      <c r="P38" t="s">
        <v>170</v>
      </c>
      <c r="Q38">
        <v>1</v>
      </c>
      <c r="Y38">
        <v>0.1</v>
      </c>
      <c r="AA38">
        <v>14.73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</v>
      </c>
      <c r="AV38">
        <v>0</v>
      </c>
      <c r="AW38">
        <v>2</v>
      </c>
      <c r="AX38">
        <v>23594017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ROW(Source!A79)</f>
        <v>79</v>
      </c>
      <c r="B39">
        <v>23594000</v>
      </c>
      <c r="C39">
        <v>23593990</v>
      </c>
      <c r="D39">
        <v>22555326</v>
      </c>
      <c r="E39">
        <v>1</v>
      </c>
      <c r="F39">
        <v>1</v>
      </c>
      <c r="G39">
        <v>1</v>
      </c>
      <c r="H39">
        <v>3</v>
      </c>
      <c r="I39" t="s">
        <v>153</v>
      </c>
      <c r="J39" t="s">
        <v>149</v>
      </c>
      <c r="K39" t="s">
        <v>154</v>
      </c>
      <c r="L39">
        <v>1348</v>
      </c>
      <c r="N39">
        <v>1009</v>
      </c>
      <c r="O39" t="s">
        <v>40</v>
      </c>
      <c r="P39" t="s">
        <v>40</v>
      </c>
      <c r="Q39">
        <v>1000</v>
      </c>
      <c r="Y39">
        <v>0</v>
      </c>
      <c r="AA39">
        <v>0</v>
      </c>
      <c r="AB39">
        <v>0</v>
      </c>
      <c r="AC39">
        <v>0</v>
      </c>
      <c r="AD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T39">
        <v>0</v>
      </c>
      <c r="AV39">
        <v>0</v>
      </c>
      <c r="AW39">
        <v>2</v>
      </c>
      <c r="AX39">
        <v>23594018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ROW(Source!A79)</f>
        <v>79</v>
      </c>
      <c r="B40">
        <v>23594001</v>
      </c>
      <c r="C40">
        <v>23593990</v>
      </c>
      <c r="D40">
        <v>22555324</v>
      </c>
      <c r="E40">
        <v>1</v>
      </c>
      <c r="F40">
        <v>1</v>
      </c>
      <c r="G40">
        <v>1</v>
      </c>
      <c r="H40">
        <v>3</v>
      </c>
      <c r="I40" t="s">
        <v>159</v>
      </c>
      <c r="J40" t="s">
        <v>149</v>
      </c>
      <c r="K40" t="s">
        <v>160</v>
      </c>
      <c r="L40">
        <v>1354</v>
      </c>
      <c r="N40">
        <v>1010</v>
      </c>
      <c r="O40" t="s">
        <v>21</v>
      </c>
      <c r="P40" t="s">
        <v>21</v>
      </c>
      <c r="Q40">
        <v>1</v>
      </c>
      <c r="Y40">
        <v>0</v>
      </c>
      <c r="AA40">
        <v>0</v>
      </c>
      <c r="AB40">
        <v>0</v>
      </c>
      <c r="AC40">
        <v>0</v>
      </c>
      <c r="AD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T40">
        <v>0</v>
      </c>
      <c r="AV40">
        <v>0</v>
      </c>
      <c r="AW40">
        <v>2</v>
      </c>
      <c r="AX40">
        <v>23594019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ROW(Source!A79)</f>
        <v>79</v>
      </c>
      <c r="B41">
        <v>23594002</v>
      </c>
      <c r="C41">
        <v>23593990</v>
      </c>
      <c r="D41">
        <v>22555327</v>
      </c>
      <c r="E41">
        <v>1</v>
      </c>
      <c r="F41">
        <v>1</v>
      </c>
      <c r="G41">
        <v>1</v>
      </c>
      <c r="H41">
        <v>3</v>
      </c>
      <c r="I41" t="s">
        <v>162</v>
      </c>
      <c r="J41" t="s">
        <v>149</v>
      </c>
      <c r="K41" t="s">
        <v>163</v>
      </c>
      <c r="L41">
        <v>1354</v>
      </c>
      <c r="N41">
        <v>1010</v>
      </c>
      <c r="O41" t="s">
        <v>21</v>
      </c>
      <c r="P41" t="s">
        <v>21</v>
      </c>
      <c r="Q41">
        <v>1</v>
      </c>
      <c r="Y41">
        <v>0</v>
      </c>
      <c r="AA41">
        <v>0</v>
      </c>
      <c r="AB41">
        <v>0</v>
      </c>
      <c r="AC41">
        <v>0</v>
      </c>
      <c r="AD41">
        <v>0</v>
      </c>
      <c r="AN41">
        <v>1</v>
      </c>
      <c r="AO41">
        <v>0</v>
      </c>
      <c r="AP41">
        <v>0</v>
      </c>
      <c r="AQ41">
        <v>0</v>
      </c>
      <c r="AR41">
        <v>0</v>
      </c>
      <c r="AT41">
        <v>0</v>
      </c>
      <c r="AV41">
        <v>0</v>
      </c>
      <c r="AW41">
        <v>2</v>
      </c>
      <c r="AX41">
        <v>23594020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ROW(Source!A79)</f>
        <v>79</v>
      </c>
      <c r="B42">
        <v>23594003</v>
      </c>
      <c r="C42">
        <v>23593990</v>
      </c>
      <c r="D42">
        <v>22555307</v>
      </c>
      <c r="E42">
        <v>1</v>
      </c>
      <c r="F42">
        <v>1</v>
      </c>
      <c r="G42">
        <v>1</v>
      </c>
      <c r="H42">
        <v>3</v>
      </c>
      <c r="I42" t="s">
        <v>165</v>
      </c>
      <c r="J42" t="s">
        <v>149</v>
      </c>
      <c r="K42" t="s">
        <v>166</v>
      </c>
      <c r="L42">
        <v>1354</v>
      </c>
      <c r="N42">
        <v>1010</v>
      </c>
      <c r="O42" t="s">
        <v>21</v>
      </c>
      <c r="P42" t="s">
        <v>21</v>
      </c>
      <c r="Q42">
        <v>1</v>
      </c>
      <c r="Y42">
        <v>0.1</v>
      </c>
      <c r="AA42">
        <v>0</v>
      </c>
      <c r="AB42">
        <v>0</v>
      </c>
      <c r="AC42">
        <v>0</v>
      </c>
      <c r="AD42">
        <v>0</v>
      </c>
      <c r="AN42">
        <v>1</v>
      </c>
      <c r="AO42">
        <v>0</v>
      </c>
      <c r="AP42">
        <v>0</v>
      </c>
      <c r="AQ42">
        <v>0</v>
      </c>
      <c r="AR42">
        <v>0</v>
      </c>
      <c r="AT42">
        <v>0.1</v>
      </c>
      <c r="AV42">
        <v>0</v>
      </c>
      <c r="AW42">
        <v>2</v>
      </c>
      <c r="AX42">
        <v>23594021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ROW(Source!A79)</f>
        <v>79</v>
      </c>
      <c r="B43">
        <v>23594004</v>
      </c>
      <c r="C43">
        <v>23593990</v>
      </c>
      <c r="D43">
        <v>22524869</v>
      </c>
      <c r="E43">
        <v>1</v>
      </c>
      <c r="F43">
        <v>1</v>
      </c>
      <c r="G43">
        <v>1</v>
      </c>
      <c r="H43">
        <v>3</v>
      </c>
      <c r="I43" t="s">
        <v>533</v>
      </c>
      <c r="J43" t="s">
        <v>149</v>
      </c>
      <c r="K43" t="s">
        <v>534</v>
      </c>
      <c r="L43">
        <v>1348</v>
      </c>
      <c r="N43">
        <v>1009</v>
      </c>
      <c r="O43" t="s">
        <v>40</v>
      </c>
      <c r="P43" t="s">
        <v>40</v>
      </c>
      <c r="Q43">
        <v>1000</v>
      </c>
      <c r="Y43">
        <v>0.0001</v>
      </c>
      <c r="AA43">
        <v>9252.25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0.0001</v>
      </c>
      <c r="AV43">
        <v>0</v>
      </c>
      <c r="AW43">
        <v>2</v>
      </c>
      <c r="AX43">
        <v>23594022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ROW(Source!A79)</f>
        <v>79</v>
      </c>
      <c r="B44">
        <v>23594005</v>
      </c>
      <c r="C44">
        <v>23593990</v>
      </c>
      <c r="D44">
        <v>22555330</v>
      </c>
      <c r="E44">
        <v>1</v>
      </c>
      <c r="F44">
        <v>1</v>
      </c>
      <c r="G44">
        <v>1</v>
      </c>
      <c r="H44">
        <v>3</v>
      </c>
      <c r="I44" t="s">
        <v>168</v>
      </c>
      <c r="J44" t="s">
        <v>149</v>
      </c>
      <c r="K44" t="s">
        <v>169</v>
      </c>
      <c r="L44">
        <v>1346</v>
      </c>
      <c r="N44">
        <v>1009</v>
      </c>
      <c r="O44" t="s">
        <v>170</v>
      </c>
      <c r="P44" t="s">
        <v>170</v>
      </c>
      <c r="Q44">
        <v>1</v>
      </c>
      <c r="Y44">
        <v>0</v>
      </c>
      <c r="AA44">
        <v>0</v>
      </c>
      <c r="AB44">
        <v>0</v>
      </c>
      <c r="AC44">
        <v>0</v>
      </c>
      <c r="AD44">
        <v>0</v>
      </c>
      <c r="AN44">
        <v>1</v>
      </c>
      <c r="AO44">
        <v>0</v>
      </c>
      <c r="AP44">
        <v>0</v>
      </c>
      <c r="AQ44">
        <v>0</v>
      </c>
      <c r="AR44">
        <v>0</v>
      </c>
      <c r="AT44">
        <v>0</v>
      </c>
      <c r="AV44">
        <v>0</v>
      </c>
      <c r="AW44">
        <v>2</v>
      </c>
      <c r="AX44">
        <v>23594023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ROW(Source!A79)</f>
        <v>79</v>
      </c>
      <c r="B45">
        <v>23594006</v>
      </c>
      <c r="C45">
        <v>23593990</v>
      </c>
      <c r="D45">
        <v>22555328</v>
      </c>
      <c r="E45">
        <v>1</v>
      </c>
      <c r="F45">
        <v>1</v>
      </c>
      <c r="G45">
        <v>1</v>
      </c>
      <c r="H45">
        <v>3</v>
      </c>
      <c r="I45" t="s">
        <v>172</v>
      </c>
      <c r="J45" t="s">
        <v>149</v>
      </c>
      <c r="K45" t="s">
        <v>173</v>
      </c>
      <c r="L45">
        <v>1348</v>
      </c>
      <c r="N45">
        <v>1009</v>
      </c>
      <c r="O45" t="s">
        <v>40</v>
      </c>
      <c r="P45" t="s">
        <v>40</v>
      </c>
      <c r="Q45">
        <v>1000</v>
      </c>
      <c r="Y45">
        <v>0</v>
      </c>
      <c r="AA45">
        <v>0</v>
      </c>
      <c r="AB45">
        <v>0</v>
      </c>
      <c r="AC45">
        <v>0</v>
      </c>
      <c r="AD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T45">
        <v>0</v>
      </c>
      <c r="AV45">
        <v>0</v>
      </c>
      <c r="AW45">
        <v>2</v>
      </c>
      <c r="AX45">
        <v>23594024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ROW(Source!A79)</f>
        <v>79</v>
      </c>
      <c r="B46">
        <v>23594007</v>
      </c>
      <c r="C46">
        <v>23593990</v>
      </c>
      <c r="D46">
        <v>22538303</v>
      </c>
      <c r="E46">
        <v>1</v>
      </c>
      <c r="F46">
        <v>1</v>
      </c>
      <c r="G46">
        <v>1</v>
      </c>
      <c r="H46">
        <v>3</v>
      </c>
      <c r="I46" t="s">
        <v>175</v>
      </c>
      <c r="J46" t="s">
        <v>149</v>
      </c>
      <c r="K46" t="s">
        <v>176</v>
      </c>
      <c r="L46">
        <v>1354</v>
      </c>
      <c r="N46">
        <v>1010</v>
      </c>
      <c r="O46" t="s">
        <v>21</v>
      </c>
      <c r="P46" t="s">
        <v>21</v>
      </c>
      <c r="Q46">
        <v>1</v>
      </c>
      <c r="Y46">
        <v>0</v>
      </c>
      <c r="AA46">
        <v>3298.32</v>
      </c>
      <c r="AB46">
        <v>0</v>
      </c>
      <c r="AC46">
        <v>0</v>
      </c>
      <c r="AD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T46">
        <v>0</v>
      </c>
      <c r="AV46">
        <v>0</v>
      </c>
      <c r="AW46">
        <v>2</v>
      </c>
      <c r="AX46">
        <v>23594025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ROW(Source!A79)</f>
        <v>79</v>
      </c>
      <c r="B47">
        <v>23594008</v>
      </c>
      <c r="C47">
        <v>23593990</v>
      </c>
      <c r="D47">
        <v>22552402</v>
      </c>
      <c r="E47">
        <v>1</v>
      </c>
      <c r="F47">
        <v>1</v>
      </c>
      <c r="G47">
        <v>1</v>
      </c>
      <c r="H47">
        <v>3</v>
      </c>
      <c r="I47" t="s">
        <v>535</v>
      </c>
      <c r="J47" t="s">
        <v>149</v>
      </c>
      <c r="K47" t="s">
        <v>536</v>
      </c>
      <c r="L47">
        <v>1354</v>
      </c>
      <c r="N47">
        <v>1010</v>
      </c>
      <c r="O47" t="s">
        <v>21</v>
      </c>
      <c r="P47" t="s">
        <v>21</v>
      </c>
      <c r="Q47">
        <v>1</v>
      </c>
      <c r="Y47">
        <v>6</v>
      </c>
      <c r="AA47">
        <v>5.04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6</v>
      </c>
      <c r="AV47">
        <v>0</v>
      </c>
      <c r="AW47">
        <v>2</v>
      </c>
      <c r="AX47">
        <v>23594026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ROW(Source!A88)</f>
        <v>88</v>
      </c>
      <c r="B48">
        <v>23629077</v>
      </c>
      <c r="C48">
        <v>23629075</v>
      </c>
      <c r="D48">
        <v>20587970</v>
      </c>
      <c r="E48">
        <v>1</v>
      </c>
      <c r="F48">
        <v>1</v>
      </c>
      <c r="G48">
        <v>1</v>
      </c>
      <c r="H48">
        <v>1</v>
      </c>
      <c r="I48" t="s">
        <v>523</v>
      </c>
      <c r="K48" t="s">
        <v>524</v>
      </c>
      <c r="L48">
        <v>1476</v>
      </c>
      <c r="N48">
        <v>1013</v>
      </c>
      <c r="O48" t="s">
        <v>496</v>
      </c>
      <c r="P48" t="s">
        <v>497</v>
      </c>
      <c r="Q48">
        <v>1</v>
      </c>
      <c r="Y48">
        <v>3.8</v>
      </c>
      <c r="AA48">
        <v>0</v>
      </c>
      <c r="AB48">
        <v>0</v>
      </c>
      <c r="AC48">
        <v>0</v>
      </c>
      <c r="AD48">
        <v>8.86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3.8</v>
      </c>
      <c r="AV48">
        <v>1</v>
      </c>
      <c r="AW48">
        <v>2</v>
      </c>
      <c r="AX48">
        <v>23629077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ROW(Source!A88)</f>
        <v>88</v>
      </c>
      <c r="B49">
        <v>23629078</v>
      </c>
      <c r="C49">
        <v>23629075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29</v>
      </c>
      <c r="K49" t="s">
        <v>498</v>
      </c>
      <c r="L49">
        <v>608254</v>
      </c>
      <c r="N49">
        <v>1013</v>
      </c>
      <c r="O49" t="s">
        <v>499</v>
      </c>
      <c r="P49" t="s">
        <v>499</v>
      </c>
      <c r="Q49">
        <v>1</v>
      </c>
      <c r="Y49">
        <v>0.78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0.78</v>
      </c>
      <c r="AV49">
        <v>2</v>
      </c>
      <c r="AW49">
        <v>2</v>
      </c>
      <c r="AX49">
        <v>23629078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ROW(Source!A88)</f>
        <v>88</v>
      </c>
      <c r="B50">
        <v>23629079</v>
      </c>
      <c r="C50">
        <v>23629075</v>
      </c>
      <c r="D50">
        <v>22557291</v>
      </c>
      <c r="E50">
        <v>1</v>
      </c>
      <c r="F50">
        <v>1</v>
      </c>
      <c r="G50">
        <v>1</v>
      </c>
      <c r="H50">
        <v>2</v>
      </c>
      <c r="I50" t="s">
        <v>500</v>
      </c>
      <c r="J50" t="s">
        <v>501</v>
      </c>
      <c r="K50" t="s">
        <v>502</v>
      </c>
      <c r="L50">
        <v>1480</v>
      </c>
      <c r="N50">
        <v>1013</v>
      </c>
      <c r="O50" t="s">
        <v>503</v>
      </c>
      <c r="P50" t="s">
        <v>504</v>
      </c>
      <c r="Q50">
        <v>1</v>
      </c>
      <c r="Y50">
        <v>0.78</v>
      </c>
      <c r="AA50">
        <v>0</v>
      </c>
      <c r="AB50">
        <v>104.43</v>
      </c>
      <c r="AC50">
        <v>11.82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0.78</v>
      </c>
      <c r="AV50">
        <v>0</v>
      </c>
      <c r="AW50">
        <v>2</v>
      </c>
      <c r="AX50">
        <v>23629079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ROW(Source!A88)</f>
        <v>88</v>
      </c>
      <c r="B51">
        <v>23629080</v>
      </c>
      <c r="C51">
        <v>23629075</v>
      </c>
      <c r="D51">
        <v>22558440</v>
      </c>
      <c r="E51">
        <v>1</v>
      </c>
      <c r="F51">
        <v>1</v>
      </c>
      <c r="G51">
        <v>1</v>
      </c>
      <c r="H51">
        <v>2</v>
      </c>
      <c r="I51" t="s">
        <v>505</v>
      </c>
      <c r="J51" t="s">
        <v>501</v>
      </c>
      <c r="K51" t="s">
        <v>506</v>
      </c>
      <c r="L51">
        <v>1480</v>
      </c>
      <c r="N51">
        <v>1013</v>
      </c>
      <c r="O51" t="s">
        <v>503</v>
      </c>
      <c r="P51" t="s">
        <v>504</v>
      </c>
      <c r="Q51">
        <v>1</v>
      </c>
      <c r="Y51">
        <v>0.19</v>
      </c>
      <c r="AA51">
        <v>0</v>
      </c>
      <c r="AB51">
        <v>84.33</v>
      </c>
      <c r="AC51">
        <v>11.82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0.19</v>
      </c>
      <c r="AV51">
        <v>0</v>
      </c>
      <c r="AW51">
        <v>2</v>
      </c>
      <c r="AX51">
        <v>23629080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ROW(Source!A88)</f>
        <v>88</v>
      </c>
      <c r="B52">
        <v>23629081</v>
      </c>
      <c r="C52">
        <v>23629075</v>
      </c>
      <c r="D52">
        <v>22519394</v>
      </c>
      <c r="E52">
        <v>1</v>
      </c>
      <c r="F52">
        <v>1</v>
      </c>
      <c r="G52">
        <v>1</v>
      </c>
      <c r="H52">
        <v>3</v>
      </c>
      <c r="I52" t="s">
        <v>525</v>
      </c>
      <c r="J52" t="s">
        <v>149</v>
      </c>
      <c r="K52" t="s">
        <v>526</v>
      </c>
      <c r="L52">
        <v>1348</v>
      </c>
      <c r="N52">
        <v>1009</v>
      </c>
      <c r="O52" t="s">
        <v>40</v>
      </c>
      <c r="P52" t="s">
        <v>40</v>
      </c>
      <c r="Q52">
        <v>1000</v>
      </c>
      <c r="Y52">
        <v>0.0004</v>
      </c>
      <c r="AA52">
        <v>16024.49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0.0004</v>
      </c>
      <c r="AV52">
        <v>0</v>
      </c>
      <c r="AW52">
        <v>2</v>
      </c>
      <c r="AX52">
        <v>23629081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ROW(Source!A88)</f>
        <v>88</v>
      </c>
      <c r="B53">
        <v>23629082</v>
      </c>
      <c r="C53">
        <v>23629075</v>
      </c>
      <c r="D53">
        <v>22520442</v>
      </c>
      <c r="E53">
        <v>1</v>
      </c>
      <c r="F53">
        <v>1</v>
      </c>
      <c r="G53">
        <v>1</v>
      </c>
      <c r="H53">
        <v>3</v>
      </c>
      <c r="I53" t="s">
        <v>527</v>
      </c>
      <c r="J53" t="s">
        <v>149</v>
      </c>
      <c r="K53" t="s">
        <v>528</v>
      </c>
      <c r="L53">
        <v>1348</v>
      </c>
      <c r="N53">
        <v>1009</v>
      </c>
      <c r="O53" t="s">
        <v>40</v>
      </c>
      <c r="P53" t="s">
        <v>40</v>
      </c>
      <c r="Q53">
        <v>1000</v>
      </c>
      <c r="Y53">
        <v>3E-05</v>
      </c>
      <c r="AA53">
        <v>9147.35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3E-05</v>
      </c>
      <c r="AV53">
        <v>0</v>
      </c>
      <c r="AW53">
        <v>2</v>
      </c>
      <c r="AX53">
        <v>23629082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ROW(Source!A88)</f>
        <v>88</v>
      </c>
      <c r="B54">
        <v>23629083</v>
      </c>
      <c r="C54">
        <v>23629075</v>
      </c>
      <c r="D54">
        <v>22518563</v>
      </c>
      <c r="E54">
        <v>1</v>
      </c>
      <c r="F54">
        <v>1</v>
      </c>
      <c r="G54">
        <v>1</v>
      </c>
      <c r="H54">
        <v>3</v>
      </c>
      <c r="I54" t="s">
        <v>147</v>
      </c>
      <c r="J54" t="s">
        <v>149</v>
      </c>
      <c r="K54" t="s">
        <v>148</v>
      </c>
      <c r="L54">
        <v>1348</v>
      </c>
      <c r="N54">
        <v>1009</v>
      </c>
      <c r="O54" t="s">
        <v>40</v>
      </c>
      <c r="P54" t="s">
        <v>40</v>
      </c>
      <c r="Q54">
        <v>1000</v>
      </c>
      <c r="Y54">
        <v>0</v>
      </c>
      <c r="AA54">
        <v>9035.35</v>
      </c>
      <c r="AB54">
        <v>0</v>
      </c>
      <c r="AC54">
        <v>0</v>
      </c>
      <c r="AD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T54">
        <v>0</v>
      </c>
      <c r="AV54">
        <v>0</v>
      </c>
      <c r="AW54">
        <v>2</v>
      </c>
      <c r="AX54">
        <v>23629083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ROW(Source!A88)</f>
        <v>88</v>
      </c>
      <c r="B55">
        <v>23629084</v>
      </c>
      <c r="C55">
        <v>23629075</v>
      </c>
      <c r="D55">
        <v>22520510</v>
      </c>
      <c r="E55">
        <v>1</v>
      </c>
      <c r="F55">
        <v>1</v>
      </c>
      <c r="G55">
        <v>1</v>
      </c>
      <c r="H55">
        <v>3</v>
      </c>
      <c r="I55" t="s">
        <v>529</v>
      </c>
      <c r="J55" t="s">
        <v>149</v>
      </c>
      <c r="K55" t="s">
        <v>530</v>
      </c>
      <c r="L55">
        <v>1346</v>
      </c>
      <c r="N55">
        <v>1009</v>
      </c>
      <c r="O55" t="s">
        <v>170</v>
      </c>
      <c r="P55" t="s">
        <v>170</v>
      </c>
      <c r="Q55">
        <v>1</v>
      </c>
      <c r="Y55">
        <v>0.02</v>
      </c>
      <c r="AA55">
        <v>1.89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0.02</v>
      </c>
      <c r="AV55">
        <v>0</v>
      </c>
      <c r="AW55">
        <v>2</v>
      </c>
      <c r="AX55">
        <v>23629084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ROW(Source!A88)</f>
        <v>88</v>
      </c>
      <c r="B56">
        <v>23629085</v>
      </c>
      <c r="C56">
        <v>23629075</v>
      </c>
      <c r="D56">
        <v>22520453</v>
      </c>
      <c r="E56">
        <v>1</v>
      </c>
      <c r="F56">
        <v>1</v>
      </c>
      <c r="G56">
        <v>1</v>
      </c>
      <c r="H56">
        <v>3</v>
      </c>
      <c r="I56" t="s">
        <v>531</v>
      </c>
      <c r="J56" t="s">
        <v>149</v>
      </c>
      <c r="K56" t="s">
        <v>532</v>
      </c>
      <c r="L56">
        <v>1346</v>
      </c>
      <c r="N56">
        <v>1009</v>
      </c>
      <c r="O56" t="s">
        <v>170</v>
      </c>
      <c r="P56" t="s">
        <v>170</v>
      </c>
      <c r="Q56">
        <v>1</v>
      </c>
      <c r="Y56">
        <v>0.1</v>
      </c>
      <c r="AA56">
        <v>14.73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0.1</v>
      </c>
      <c r="AV56">
        <v>0</v>
      </c>
      <c r="AW56">
        <v>2</v>
      </c>
      <c r="AX56">
        <v>23629085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ROW(Source!A88)</f>
        <v>88</v>
      </c>
      <c r="B57">
        <v>23629086</v>
      </c>
      <c r="C57">
        <v>23629075</v>
      </c>
      <c r="D57">
        <v>22555326</v>
      </c>
      <c r="E57">
        <v>1</v>
      </c>
      <c r="F57">
        <v>1</v>
      </c>
      <c r="G57">
        <v>1</v>
      </c>
      <c r="H57">
        <v>3</v>
      </c>
      <c r="I57" t="s">
        <v>153</v>
      </c>
      <c r="J57" t="s">
        <v>149</v>
      </c>
      <c r="K57" t="s">
        <v>154</v>
      </c>
      <c r="L57">
        <v>1348</v>
      </c>
      <c r="N57">
        <v>1009</v>
      </c>
      <c r="O57" t="s">
        <v>40</v>
      </c>
      <c r="P57" t="s">
        <v>40</v>
      </c>
      <c r="Q57">
        <v>1000</v>
      </c>
      <c r="Y57">
        <v>0</v>
      </c>
      <c r="AA57">
        <v>0</v>
      </c>
      <c r="AB57">
        <v>0</v>
      </c>
      <c r="AC57">
        <v>0</v>
      </c>
      <c r="AD57">
        <v>0</v>
      </c>
      <c r="AN57">
        <v>1</v>
      </c>
      <c r="AO57">
        <v>0</v>
      </c>
      <c r="AP57">
        <v>0</v>
      </c>
      <c r="AQ57">
        <v>0</v>
      </c>
      <c r="AR57">
        <v>0</v>
      </c>
      <c r="AT57">
        <v>0</v>
      </c>
      <c r="AV57">
        <v>0</v>
      </c>
      <c r="AW57">
        <v>2</v>
      </c>
      <c r="AX57">
        <v>23629086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ROW(Source!A88)</f>
        <v>88</v>
      </c>
      <c r="B58">
        <v>23629087</v>
      </c>
      <c r="C58">
        <v>23629075</v>
      </c>
      <c r="D58">
        <v>22555324</v>
      </c>
      <c r="E58">
        <v>1</v>
      </c>
      <c r="F58">
        <v>1</v>
      </c>
      <c r="G58">
        <v>1</v>
      </c>
      <c r="H58">
        <v>3</v>
      </c>
      <c r="I58" t="s">
        <v>159</v>
      </c>
      <c r="J58" t="s">
        <v>149</v>
      </c>
      <c r="K58" t="s">
        <v>160</v>
      </c>
      <c r="L58">
        <v>1354</v>
      </c>
      <c r="N58">
        <v>1010</v>
      </c>
      <c r="O58" t="s">
        <v>21</v>
      </c>
      <c r="P58" t="s">
        <v>21</v>
      </c>
      <c r="Q58">
        <v>1</v>
      </c>
      <c r="Y58">
        <v>0</v>
      </c>
      <c r="AA58">
        <v>0</v>
      </c>
      <c r="AB58">
        <v>0</v>
      </c>
      <c r="AC58">
        <v>0</v>
      </c>
      <c r="AD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T58">
        <v>0</v>
      </c>
      <c r="AV58">
        <v>0</v>
      </c>
      <c r="AW58">
        <v>2</v>
      </c>
      <c r="AX58">
        <v>23629087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ROW(Source!A88)</f>
        <v>88</v>
      </c>
      <c r="B59">
        <v>23629088</v>
      </c>
      <c r="C59">
        <v>23629075</v>
      </c>
      <c r="D59">
        <v>22555327</v>
      </c>
      <c r="E59">
        <v>1</v>
      </c>
      <c r="F59">
        <v>1</v>
      </c>
      <c r="G59">
        <v>1</v>
      </c>
      <c r="H59">
        <v>3</v>
      </c>
      <c r="I59" t="s">
        <v>162</v>
      </c>
      <c r="J59" t="s">
        <v>149</v>
      </c>
      <c r="K59" t="s">
        <v>163</v>
      </c>
      <c r="L59">
        <v>1354</v>
      </c>
      <c r="N59">
        <v>1010</v>
      </c>
      <c r="O59" t="s">
        <v>21</v>
      </c>
      <c r="P59" t="s">
        <v>21</v>
      </c>
      <c r="Q59">
        <v>1</v>
      </c>
      <c r="Y59">
        <v>0</v>
      </c>
      <c r="AA59">
        <v>0</v>
      </c>
      <c r="AB59">
        <v>0</v>
      </c>
      <c r="AC59">
        <v>0</v>
      </c>
      <c r="AD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T59">
        <v>0</v>
      </c>
      <c r="AV59">
        <v>0</v>
      </c>
      <c r="AW59">
        <v>2</v>
      </c>
      <c r="AX59">
        <v>23629088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ROW(Source!A88)</f>
        <v>88</v>
      </c>
      <c r="B60">
        <v>23629089</v>
      </c>
      <c r="C60">
        <v>23629075</v>
      </c>
      <c r="D60">
        <v>22555307</v>
      </c>
      <c r="E60">
        <v>1</v>
      </c>
      <c r="F60">
        <v>1</v>
      </c>
      <c r="G60">
        <v>1</v>
      </c>
      <c r="H60">
        <v>3</v>
      </c>
      <c r="I60" t="s">
        <v>165</v>
      </c>
      <c r="J60" t="s">
        <v>149</v>
      </c>
      <c r="K60" t="s">
        <v>166</v>
      </c>
      <c r="L60">
        <v>1354</v>
      </c>
      <c r="N60">
        <v>1010</v>
      </c>
      <c r="O60" t="s">
        <v>21</v>
      </c>
      <c r="P60" t="s">
        <v>21</v>
      </c>
      <c r="Q60">
        <v>1</v>
      </c>
      <c r="Y60">
        <v>0.1</v>
      </c>
      <c r="AA60">
        <v>0</v>
      </c>
      <c r="AB60">
        <v>0</v>
      </c>
      <c r="AC60">
        <v>0</v>
      </c>
      <c r="AD60">
        <v>0</v>
      </c>
      <c r="AN60">
        <v>1</v>
      </c>
      <c r="AO60">
        <v>0</v>
      </c>
      <c r="AP60">
        <v>0</v>
      </c>
      <c r="AQ60">
        <v>0</v>
      </c>
      <c r="AR60">
        <v>0</v>
      </c>
      <c r="AT60">
        <v>0.1</v>
      </c>
      <c r="AV60">
        <v>0</v>
      </c>
      <c r="AW60">
        <v>2</v>
      </c>
      <c r="AX60">
        <v>23629089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ROW(Source!A88)</f>
        <v>88</v>
      </c>
      <c r="B61">
        <v>23629090</v>
      </c>
      <c r="C61">
        <v>23629075</v>
      </c>
      <c r="D61">
        <v>22524869</v>
      </c>
      <c r="E61">
        <v>1</v>
      </c>
      <c r="F61">
        <v>1</v>
      </c>
      <c r="G61">
        <v>1</v>
      </c>
      <c r="H61">
        <v>3</v>
      </c>
      <c r="I61" t="s">
        <v>533</v>
      </c>
      <c r="J61" t="s">
        <v>149</v>
      </c>
      <c r="K61" t="s">
        <v>534</v>
      </c>
      <c r="L61">
        <v>1348</v>
      </c>
      <c r="N61">
        <v>1009</v>
      </c>
      <c r="O61" t="s">
        <v>40</v>
      </c>
      <c r="P61" t="s">
        <v>40</v>
      </c>
      <c r="Q61">
        <v>1000</v>
      </c>
      <c r="Y61">
        <v>0.0001</v>
      </c>
      <c r="AA61">
        <v>9252.25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0.0001</v>
      </c>
      <c r="AV61">
        <v>0</v>
      </c>
      <c r="AW61">
        <v>2</v>
      </c>
      <c r="AX61">
        <v>23629090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ROW(Source!A88)</f>
        <v>88</v>
      </c>
      <c r="B62">
        <v>23629091</v>
      </c>
      <c r="C62">
        <v>23629075</v>
      </c>
      <c r="D62">
        <v>22555330</v>
      </c>
      <c r="E62">
        <v>1</v>
      </c>
      <c r="F62">
        <v>1</v>
      </c>
      <c r="G62">
        <v>1</v>
      </c>
      <c r="H62">
        <v>3</v>
      </c>
      <c r="I62" t="s">
        <v>168</v>
      </c>
      <c r="J62" t="s">
        <v>149</v>
      </c>
      <c r="K62" t="s">
        <v>169</v>
      </c>
      <c r="L62">
        <v>1346</v>
      </c>
      <c r="N62">
        <v>1009</v>
      </c>
      <c r="O62" t="s">
        <v>170</v>
      </c>
      <c r="P62" t="s">
        <v>170</v>
      </c>
      <c r="Q62">
        <v>1</v>
      </c>
      <c r="Y62">
        <v>0</v>
      </c>
      <c r="AA62">
        <v>0</v>
      </c>
      <c r="AB62">
        <v>0</v>
      </c>
      <c r="AC62">
        <v>0</v>
      </c>
      <c r="AD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T62">
        <v>0</v>
      </c>
      <c r="AV62">
        <v>0</v>
      </c>
      <c r="AW62">
        <v>2</v>
      </c>
      <c r="AX62">
        <v>23629091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ROW(Source!A88)</f>
        <v>88</v>
      </c>
      <c r="B63">
        <v>23629092</v>
      </c>
      <c r="C63">
        <v>23629075</v>
      </c>
      <c r="D63">
        <v>22555328</v>
      </c>
      <c r="E63">
        <v>1</v>
      </c>
      <c r="F63">
        <v>1</v>
      </c>
      <c r="G63">
        <v>1</v>
      </c>
      <c r="H63">
        <v>3</v>
      </c>
      <c r="I63" t="s">
        <v>172</v>
      </c>
      <c r="J63" t="s">
        <v>149</v>
      </c>
      <c r="K63" t="s">
        <v>173</v>
      </c>
      <c r="L63">
        <v>1348</v>
      </c>
      <c r="N63">
        <v>1009</v>
      </c>
      <c r="O63" t="s">
        <v>40</v>
      </c>
      <c r="P63" t="s">
        <v>40</v>
      </c>
      <c r="Q63">
        <v>1000</v>
      </c>
      <c r="Y63">
        <v>0</v>
      </c>
      <c r="AA63">
        <v>0</v>
      </c>
      <c r="AB63">
        <v>0</v>
      </c>
      <c r="AC63">
        <v>0</v>
      </c>
      <c r="AD63">
        <v>0</v>
      </c>
      <c r="AN63">
        <v>1</v>
      </c>
      <c r="AO63">
        <v>0</v>
      </c>
      <c r="AP63">
        <v>0</v>
      </c>
      <c r="AQ63">
        <v>0</v>
      </c>
      <c r="AR63">
        <v>0</v>
      </c>
      <c r="AT63">
        <v>0</v>
      </c>
      <c r="AV63">
        <v>0</v>
      </c>
      <c r="AW63">
        <v>2</v>
      </c>
      <c r="AX63">
        <v>23629092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ROW(Source!A88)</f>
        <v>88</v>
      </c>
      <c r="B64">
        <v>23629093</v>
      </c>
      <c r="C64">
        <v>23629075</v>
      </c>
      <c r="D64">
        <v>22538303</v>
      </c>
      <c r="E64">
        <v>1</v>
      </c>
      <c r="F64">
        <v>1</v>
      </c>
      <c r="G64">
        <v>1</v>
      </c>
      <c r="H64">
        <v>3</v>
      </c>
      <c r="I64" t="s">
        <v>175</v>
      </c>
      <c r="J64" t="s">
        <v>149</v>
      </c>
      <c r="K64" t="s">
        <v>176</v>
      </c>
      <c r="L64">
        <v>1354</v>
      </c>
      <c r="N64">
        <v>1010</v>
      </c>
      <c r="O64" t="s">
        <v>21</v>
      </c>
      <c r="P64" t="s">
        <v>21</v>
      </c>
      <c r="Q64">
        <v>1</v>
      </c>
      <c r="Y64">
        <v>0</v>
      </c>
      <c r="AA64">
        <v>3298.32</v>
      </c>
      <c r="AB64">
        <v>0</v>
      </c>
      <c r="AC64">
        <v>0</v>
      </c>
      <c r="AD64">
        <v>0</v>
      </c>
      <c r="AN64">
        <v>1</v>
      </c>
      <c r="AO64">
        <v>0</v>
      </c>
      <c r="AP64">
        <v>0</v>
      </c>
      <c r="AQ64">
        <v>0</v>
      </c>
      <c r="AR64">
        <v>0</v>
      </c>
      <c r="AT64">
        <v>0</v>
      </c>
      <c r="AV64">
        <v>0</v>
      </c>
      <c r="AW64">
        <v>2</v>
      </c>
      <c r="AX64">
        <v>23629093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ROW(Source!A88)</f>
        <v>88</v>
      </c>
      <c r="B65">
        <v>23629094</v>
      </c>
      <c r="C65">
        <v>23629075</v>
      </c>
      <c r="D65">
        <v>22552402</v>
      </c>
      <c r="E65">
        <v>1</v>
      </c>
      <c r="F65">
        <v>1</v>
      </c>
      <c r="G65">
        <v>1</v>
      </c>
      <c r="H65">
        <v>3</v>
      </c>
      <c r="I65" t="s">
        <v>535</v>
      </c>
      <c r="J65" t="s">
        <v>149</v>
      </c>
      <c r="K65" t="s">
        <v>536</v>
      </c>
      <c r="L65">
        <v>1354</v>
      </c>
      <c r="N65">
        <v>1010</v>
      </c>
      <c r="O65" t="s">
        <v>21</v>
      </c>
      <c r="P65" t="s">
        <v>21</v>
      </c>
      <c r="Q65">
        <v>1</v>
      </c>
      <c r="Y65">
        <v>6</v>
      </c>
      <c r="AA65">
        <v>5.04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6</v>
      </c>
      <c r="AV65">
        <v>0</v>
      </c>
      <c r="AW65">
        <v>2</v>
      </c>
      <c r="AX65">
        <v>23629094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ROW(Source!A97)</f>
        <v>97</v>
      </c>
      <c r="B66">
        <v>23594559</v>
      </c>
      <c r="C66">
        <v>23594557</v>
      </c>
      <c r="D66">
        <v>20587970</v>
      </c>
      <c r="E66">
        <v>1</v>
      </c>
      <c r="F66">
        <v>1</v>
      </c>
      <c r="G66">
        <v>1</v>
      </c>
      <c r="H66">
        <v>1</v>
      </c>
      <c r="I66" t="s">
        <v>523</v>
      </c>
      <c r="K66" t="s">
        <v>524</v>
      </c>
      <c r="L66">
        <v>1476</v>
      </c>
      <c r="N66">
        <v>1013</v>
      </c>
      <c r="O66" t="s">
        <v>496</v>
      </c>
      <c r="P66" t="s">
        <v>497</v>
      </c>
      <c r="Q66">
        <v>1</v>
      </c>
      <c r="Y66">
        <v>7.9</v>
      </c>
      <c r="AA66">
        <v>0</v>
      </c>
      <c r="AB66">
        <v>0</v>
      </c>
      <c r="AC66">
        <v>0</v>
      </c>
      <c r="AD66">
        <v>8.86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7.9</v>
      </c>
      <c r="AV66">
        <v>1</v>
      </c>
      <c r="AW66">
        <v>2</v>
      </c>
      <c r="AX66">
        <v>23594559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ROW(Source!A97)</f>
        <v>97</v>
      </c>
      <c r="B67">
        <v>23594560</v>
      </c>
      <c r="C67">
        <v>23594557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29</v>
      </c>
      <c r="K67" t="s">
        <v>498</v>
      </c>
      <c r="L67">
        <v>608254</v>
      </c>
      <c r="N67">
        <v>1013</v>
      </c>
      <c r="O67" t="s">
        <v>499</v>
      </c>
      <c r="P67" t="s">
        <v>499</v>
      </c>
      <c r="Q67">
        <v>1</v>
      </c>
      <c r="Y67">
        <v>1.86</v>
      </c>
      <c r="AA67">
        <v>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1.86</v>
      </c>
      <c r="AV67">
        <v>2</v>
      </c>
      <c r="AW67">
        <v>2</v>
      </c>
      <c r="AX67">
        <v>23594560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ROW(Source!A97)</f>
        <v>97</v>
      </c>
      <c r="B68">
        <v>23594561</v>
      </c>
      <c r="C68">
        <v>23594557</v>
      </c>
      <c r="D68">
        <v>22557291</v>
      </c>
      <c r="E68">
        <v>1</v>
      </c>
      <c r="F68">
        <v>1</v>
      </c>
      <c r="G68">
        <v>1</v>
      </c>
      <c r="H68">
        <v>2</v>
      </c>
      <c r="I68" t="s">
        <v>500</v>
      </c>
      <c r="J68" t="s">
        <v>501</v>
      </c>
      <c r="K68" t="s">
        <v>502</v>
      </c>
      <c r="L68">
        <v>1480</v>
      </c>
      <c r="N68">
        <v>1013</v>
      </c>
      <c r="O68" t="s">
        <v>503</v>
      </c>
      <c r="P68" t="s">
        <v>504</v>
      </c>
      <c r="Q68">
        <v>1</v>
      </c>
      <c r="Y68">
        <v>1.86</v>
      </c>
      <c r="AA68">
        <v>0</v>
      </c>
      <c r="AB68">
        <v>104.43</v>
      </c>
      <c r="AC68">
        <v>11.82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1.86</v>
      </c>
      <c r="AV68">
        <v>0</v>
      </c>
      <c r="AW68">
        <v>2</v>
      </c>
      <c r="AX68">
        <v>23594561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ROW(Source!A97)</f>
        <v>97</v>
      </c>
      <c r="B69">
        <v>23594562</v>
      </c>
      <c r="C69">
        <v>23594557</v>
      </c>
      <c r="D69">
        <v>22558440</v>
      </c>
      <c r="E69">
        <v>1</v>
      </c>
      <c r="F69">
        <v>1</v>
      </c>
      <c r="G69">
        <v>1</v>
      </c>
      <c r="H69">
        <v>2</v>
      </c>
      <c r="I69" t="s">
        <v>505</v>
      </c>
      <c r="J69" t="s">
        <v>501</v>
      </c>
      <c r="K69" t="s">
        <v>506</v>
      </c>
      <c r="L69">
        <v>1480</v>
      </c>
      <c r="N69">
        <v>1013</v>
      </c>
      <c r="O69" t="s">
        <v>503</v>
      </c>
      <c r="P69" t="s">
        <v>504</v>
      </c>
      <c r="Q69">
        <v>1</v>
      </c>
      <c r="Y69">
        <v>0.4</v>
      </c>
      <c r="AA69">
        <v>0</v>
      </c>
      <c r="AB69">
        <v>84.33</v>
      </c>
      <c r="AC69">
        <v>11.82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0.4</v>
      </c>
      <c r="AV69">
        <v>0</v>
      </c>
      <c r="AW69">
        <v>2</v>
      </c>
      <c r="AX69">
        <v>23594562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ROW(Source!A97)</f>
        <v>97</v>
      </c>
      <c r="B70">
        <v>23594563</v>
      </c>
      <c r="C70">
        <v>23594557</v>
      </c>
      <c r="D70">
        <v>22519394</v>
      </c>
      <c r="E70">
        <v>1</v>
      </c>
      <c r="F70">
        <v>1</v>
      </c>
      <c r="G70">
        <v>1</v>
      </c>
      <c r="H70">
        <v>3</v>
      </c>
      <c r="I70" t="s">
        <v>525</v>
      </c>
      <c r="J70" t="s">
        <v>149</v>
      </c>
      <c r="K70" t="s">
        <v>526</v>
      </c>
      <c r="L70">
        <v>1348</v>
      </c>
      <c r="N70">
        <v>1009</v>
      </c>
      <c r="O70" t="s">
        <v>40</v>
      </c>
      <c r="P70" t="s">
        <v>40</v>
      </c>
      <c r="Q70">
        <v>1000</v>
      </c>
      <c r="Y70">
        <v>0.0004</v>
      </c>
      <c r="AA70">
        <v>16024.49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0.0004</v>
      </c>
      <c r="AV70">
        <v>0</v>
      </c>
      <c r="AW70">
        <v>2</v>
      </c>
      <c r="AX70">
        <v>23594563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ROW(Source!A97)</f>
        <v>97</v>
      </c>
      <c r="B71">
        <v>23594564</v>
      </c>
      <c r="C71">
        <v>23594557</v>
      </c>
      <c r="D71">
        <v>22520442</v>
      </c>
      <c r="E71">
        <v>1</v>
      </c>
      <c r="F71">
        <v>1</v>
      </c>
      <c r="G71">
        <v>1</v>
      </c>
      <c r="H71">
        <v>3</v>
      </c>
      <c r="I71" t="s">
        <v>527</v>
      </c>
      <c r="J71" t="s">
        <v>149</v>
      </c>
      <c r="K71" t="s">
        <v>528</v>
      </c>
      <c r="L71">
        <v>1348</v>
      </c>
      <c r="N71">
        <v>1009</v>
      </c>
      <c r="O71" t="s">
        <v>40</v>
      </c>
      <c r="P71" t="s">
        <v>40</v>
      </c>
      <c r="Q71">
        <v>1000</v>
      </c>
      <c r="Y71">
        <v>3E-05</v>
      </c>
      <c r="AA71">
        <v>9147.35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3E-05</v>
      </c>
      <c r="AV71">
        <v>0</v>
      </c>
      <c r="AW71">
        <v>2</v>
      </c>
      <c r="AX71">
        <v>23594564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ROW(Source!A97)</f>
        <v>97</v>
      </c>
      <c r="B72">
        <v>23594565</v>
      </c>
      <c r="C72">
        <v>23594557</v>
      </c>
      <c r="D72">
        <v>22518563</v>
      </c>
      <c r="E72">
        <v>1</v>
      </c>
      <c r="F72">
        <v>1</v>
      </c>
      <c r="G72">
        <v>1</v>
      </c>
      <c r="H72">
        <v>3</v>
      </c>
      <c r="I72" t="s">
        <v>147</v>
      </c>
      <c r="J72" t="s">
        <v>149</v>
      </c>
      <c r="K72" t="s">
        <v>148</v>
      </c>
      <c r="L72">
        <v>1348</v>
      </c>
      <c r="N72">
        <v>1009</v>
      </c>
      <c r="O72" t="s">
        <v>40</v>
      </c>
      <c r="P72" t="s">
        <v>40</v>
      </c>
      <c r="Q72">
        <v>1000</v>
      </c>
      <c r="Y72">
        <v>0</v>
      </c>
      <c r="AA72">
        <v>9035.35</v>
      </c>
      <c r="AB72">
        <v>0</v>
      </c>
      <c r="AC72">
        <v>0</v>
      </c>
      <c r="AD72">
        <v>0</v>
      </c>
      <c r="AN72">
        <v>1</v>
      </c>
      <c r="AO72">
        <v>0</v>
      </c>
      <c r="AP72">
        <v>0</v>
      </c>
      <c r="AQ72">
        <v>0</v>
      </c>
      <c r="AR72">
        <v>0</v>
      </c>
      <c r="AT72">
        <v>0</v>
      </c>
      <c r="AV72">
        <v>0</v>
      </c>
      <c r="AW72">
        <v>2</v>
      </c>
      <c r="AX72">
        <v>23594565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ROW(Source!A97)</f>
        <v>97</v>
      </c>
      <c r="B73">
        <v>23594566</v>
      </c>
      <c r="C73">
        <v>23594557</v>
      </c>
      <c r="D73">
        <v>22520510</v>
      </c>
      <c r="E73">
        <v>1</v>
      </c>
      <c r="F73">
        <v>1</v>
      </c>
      <c r="G73">
        <v>1</v>
      </c>
      <c r="H73">
        <v>3</v>
      </c>
      <c r="I73" t="s">
        <v>529</v>
      </c>
      <c r="J73" t="s">
        <v>149</v>
      </c>
      <c r="K73" t="s">
        <v>530</v>
      </c>
      <c r="L73">
        <v>1346</v>
      </c>
      <c r="N73">
        <v>1009</v>
      </c>
      <c r="O73" t="s">
        <v>170</v>
      </c>
      <c r="P73" t="s">
        <v>170</v>
      </c>
      <c r="Q73">
        <v>1</v>
      </c>
      <c r="Y73">
        <v>0.02</v>
      </c>
      <c r="AA73">
        <v>1.89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0.02</v>
      </c>
      <c r="AV73">
        <v>0</v>
      </c>
      <c r="AW73">
        <v>2</v>
      </c>
      <c r="AX73">
        <v>23594566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ROW(Source!A97)</f>
        <v>97</v>
      </c>
      <c r="B74">
        <v>23594567</v>
      </c>
      <c r="C74">
        <v>23594557</v>
      </c>
      <c r="D74">
        <v>22520453</v>
      </c>
      <c r="E74">
        <v>1</v>
      </c>
      <c r="F74">
        <v>1</v>
      </c>
      <c r="G74">
        <v>1</v>
      </c>
      <c r="H74">
        <v>3</v>
      </c>
      <c r="I74" t="s">
        <v>531</v>
      </c>
      <c r="J74" t="s">
        <v>149</v>
      </c>
      <c r="K74" t="s">
        <v>532</v>
      </c>
      <c r="L74">
        <v>1346</v>
      </c>
      <c r="N74">
        <v>1009</v>
      </c>
      <c r="O74" t="s">
        <v>170</v>
      </c>
      <c r="P74" t="s">
        <v>170</v>
      </c>
      <c r="Q74">
        <v>1</v>
      </c>
      <c r="Y74">
        <v>0.1</v>
      </c>
      <c r="AA74">
        <v>14.73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0.1</v>
      </c>
      <c r="AV74">
        <v>0</v>
      </c>
      <c r="AW74">
        <v>2</v>
      </c>
      <c r="AX74">
        <v>23594567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ROW(Source!A97)</f>
        <v>97</v>
      </c>
      <c r="B75">
        <v>23594568</v>
      </c>
      <c r="C75">
        <v>23594557</v>
      </c>
      <c r="D75">
        <v>22555326</v>
      </c>
      <c r="E75">
        <v>1</v>
      </c>
      <c r="F75">
        <v>1</v>
      </c>
      <c r="G75">
        <v>1</v>
      </c>
      <c r="H75">
        <v>3</v>
      </c>
      <c r="I75" t="s">
        <v>153</v>
      </c>
      <c r="J75" t="s">
        <v>149</v>
      </c>
      <c r="K75" t="s">
        <v>154</v>
      </c>
      <c r="L75">
        <v>1348</v>
      </c>
      <c r="N75">
        <v>1009</v>
      </c>
      <c r="O75" t="s">
        <v>40</v>
      </c>
      <c r="P75" t="s">
        <v>40</v>
      </c>
      <c r="Q75">
        <v>1000</v>
      </c>
      <c r="Y75">
        <v>0</v>
      </c>
      <c r="AA75">
        <v>0</v>
      </c>
      <c r="AB75">
        <v>0</v>
      </c>
      <c r="AC75">
        <v>0</v>
      </c>
      <c r="AD75">
        <v>0</v>
      </c>
      <c r="AN75">
        <v>1</v>
      </c>
      <c r="AO75">
        <v>0</v>
      </c>
      <c r="AP75">
        <v>0</v>
      </c>
      <c r="AQ75">
        <v>0</v>
      </c>
      <c r="AR75">
        <v>0</v>
      </c>
      <c r="AT75">
        <v>0</v>
      </c>
      <c r="AV75">
        <v>0</v>
      </c>
      <c r="AW75">
        <v>2</v>
      </c>
      <c r="AX75">
        <v>23594568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ROW(Source!A97)</f>
        <v>97</v>
      </c>
      <c r="B76">
        <v>23594569</v>
      </c>
      <c r="C76">
        <v>23594557</v>
      </c>
      <c r="D76">
        <v>22555324</v>
      </c>
      <c r="E76">
        <v>1</v>
      </c>
      <c r="F76">
        <v>1</v>
      </c>
      <c r="G76">
        <v>1</v>
      </c>
      <c r="H76">
        <v>3</v>
      </c>
      <c r="I76" t="s">
        <v>159</v>
      </c>
      <c r="J76" t="s">
        <v>149</v>
      </c>
      <c r="K76" t="s">
        <v>160</v>
      </c>
      <c r="L76">
        <v>1354</v>
      </c>
      <c r="N76">
        <v>1010</v>
      </c>
      <c r="O76" t="s">
        <v>21</v>
      </c>
      <c r="P76" t="s">
        <v>21</v>
      </c>
      <c r="Q76">
        <v>1</v>
      </c>
      <c r="Y76">
        <v>0</v>
      </c>
      <c r="AA76">
        <v>0</v>
      </c>
      <c r="AB76">
        <v>0</v>
      </c>
      <c r="AC76">
        <v>0</v>
      </c>
      <c r="AD76">
        <v>0</v>
      </c>
      <c r="AN76">
        <v>1</v>
      </c>
      <c r="AO76">
        <v>0</v>
      </c>
      <c r="AP76">
        <v>0</v>
      </c>
      <c r="AQ76">
        <v>0</v>
      </c>
      <c r="AR76">
        <v>0</v>
      </c>
      <c r="AT76">
        <v>0</v>
      </c>
      <c r="AV76">
        <v>0</v>
      </c>
      <c r="AW76">
        <v>2</v>
      </c>
      <c r="AX76">
        <v>23594569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ROW(Source!A97)</f>
        <v>97</v>
      </c>
      <c r="B77">
        <v>23594570</v>
      </c>
      <c r="C77">
        <v>23594557</v>
      </c>
      <c r="D77">
        <v>22555327</v>
      </c>
      <c r="E77">
        <v>1</v>
      </c>
      <c r="F77">
        <v>1</v>
      </c>
      <c r="G77">
        <v>1</v>
      </c>
      <c r="H77">
        <v>3</v>
      </c>
      <c r="I77" t="s">
        <v>162</v>
      </c>
      <c r="J77" t="s">
        <v>149</v>
      </c>
      <c r="K77" t="s">
        <v>163</v>
      </c>
      <c r="L77">
        <v>1354</v>
      </c>
      <c r="N77">
        <v>1010</v>
      </c>
      <c r="O77" t="s">
        <v>21</v>
      </c>
      <c r="P77" t="s">
        <v>21</v>
      </c>
      <c r="Q77">
        <v>1</v>
      </c>
      <c r="Y77">
        <v>0</v>
      </c>
      <c r="AA77">
        <v>0</v>
      </c>
      <c r="AB77">
        <v>0</v>
      </c>
      <c r="AC77">
        <v>0</v>
      </c>
      <c r="AD77">
        <v>0</v>
      </c>
      <c r="AN77">
        <v>1</v>
      </c>
      <c r="AO77">
        <v>0</v>
      </c>
      <c r="AP77">
        <v>0</v>
      </c>
      <c r="AQ77">
        <v>0</v>
      </c>
      <c r="AR77">
        <v>0</v>
      </c>
      <c r="AT77">
        <v>0</v>
      </c>
      <c r="AV77">
        <v>0</v>
      </c>
      <c r="AW77">
        <v>2</v>
      </c>
      <c r="AX77">
        <v>23594570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ROW(Source!A97)</f>
        <v>97</v>
      </c>
      <c r="B78">
        <v>23594571</v>
      </c>
      <c r="C78">
        <v>23594557</v>
      </c>
      <c r="D78">
        <v>22555307</v>
      </c>
      <c r="E78">
        <v>1</v>
      </c>
      <c r="F78">
        <v>1</v>
      </c>
      <c r="G78">
        <v>1</v>
      </c>
      <c r="H78">
        <v>3</v>
      </c>
      <c r="I78" t="s">
        <v>165</v>
      </c>
      <c r="J78" t="s">
        <v>149</v>
      </c>
      <c r="K78" t="s">
        <v>166</v>
      </c>
      <c r="L78">
        <v>1354</v>
      </c>
      <c r="N78">
        <v>1010</v>
      </c>
      <c r="O78" t="s">
        <v>21</v>
      </c>
      <c r="P78" t="s">
        <v>21</v>
      </c>
      <c r="Q78">
        <v>1</v>
      </c>
      <c r="Y78">
        <v>0.1</v>
      </c>
      <c r="AA78">
        <v>0</v>
      </c>
      <c r="AB78">
        <v>0</v>
      </c>
      <c r="AC78">
        <v>0</v>
      </c>
      <c r="AD78">
        <v>0</v>
      </c>
      <c r="AN78">
        <v>1</v>
      </c>
      <c r="AO78">
        <v>0</v>
      </c>
      <c r="AP78">
        <v>0</v>
      </c>
      <c r="AQ78">
        <v>0</v>
      </c>
      <c r="AR78">
        <v>0</v>
      </c>
      <c r="AT78">
        <v>0.1</v>
      </c>
      <c r="AV78">
        <v>0</v>
      </c>
      <c r="AW78">
        <v>2</v>
      </c>
      <c r="AX78">
        <v>23594571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ROW(Source!A97)</f>
        <v>97</v>
      </c>
      <c r="B79">
        <v>23594572</v>
      </c>
      <c r="C79">
        <v>23594557</v>
      </c>
      <c r="D79">
        <v>22524869</v>
      </c>
      <c r="E79">
        <v>1</v>
      </c>
      <c r="F79">
        <v>1</v>
      </c>
      <c r="G79">
        <v>1</v>
      </c>
      <c r="H79">
        <v>3</v>
      </c>
      <c r="I79" t="s">
        <v>533</v>
      </c>
      <c r="J79" t="s">
        <v>149</v>
      </c>
      <c r="K79" t="s">
        <v>534</v>
      </c>
      <c r="L79">
        <v>1348</v>
      </c>
      <c r="N79">
        <v>1009</v>
      </c>
      <c r="O79" t="s">
        <v>40</v>
      </c>
      <c r="P79" t="s">
        <v>40</v>
      </c>
      <c r="Q79">
        <v>1000</v>
      </c>
      <c r="Y79">
        <v>0.0001</v>
      </c>
      <c r="AA79">
        <v>9252.25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0.0001</v>
      </c>
      <c r="AV79">
        <v>0</v>
      </c>
      <c r="AW79">
        <v>2</v>
      </c>
      <c r="AX79">
        <v>23594572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ROW(Source!A97)</f>
        <v>97</v>
      </c>
      <c r="B80">
        <v>23594573</v>
      </c>
      <c r="C80">
        <v>23594557</v>
      </c>
      <c r="D80">
        <v>22555329</v>
      </c>
      <c r="E80">
        <v>1</v>
      </c>
      <c r="F80">
        <v>1</v>
      </c>
      <c r="G80">
        <v>1</v>
      </c>
      <c r="H80">
        <v>3</v>
      </c>
      <c r="I80" t="s">
        <v>197</v>
      </c>
      <c r="J80" t="s">
        <v>149</v>
      </c>
      <c r="K80" t="s">
        <v>198</v>
      </c>
      <c r="L80">
        <v>1346</v>
      </c>
      <c r="N80">
        <v>1009</v>
      </c>
      <c r="O80" t="s">
        <v>170</v>
      </c>
      <c r="P80" t="s">
        <v>170</v>
      </c>
      <c r="Q80">
        <v>1</v>
      </c>
      <c r="Y80">
        <v>0</v>
      </c>
      <c r="AA80">
        <v>0</v>
      </c>
      <c r="AB80">
        <v>0</v>
      </c>
      <c r="AC80">
        <v>0</v>
      </c>
      <c r="AD80">
        <v>0</v>
      </c>
      <c r="AN80">
        <v>1</v>
      </c>
      <c r="AO80">
        <v>0</v>
      </c>
      <c r="AP80">
        <v>0</v>
      </c>
      <c r="AQ80">
        <v>0</v>
      </c>
      <c r="AR80">
        <v>0</v>
      </c>
      <c r="AT80">
        <v>0</v>
      </c>
      <c r="AV80">
        <v>0</v>
      </c>
      <c r="AW80">
        <v>2</v>
      </c>
      <c r="AX80">
        <v>23594573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ROW(Source!A97)</f>
        <v>97</v>
      </c>
      <c r="B81">
        <v>23594574</v>
      </c>
      <c r="C81">
        <v>23594557</v>
      </c>
      <c r="D81">
        <v>22555330</v>
      </c>
      <c r="E81">
        <v>1</v>
      </c>
      <c r="F81">
        <v>1</v>
      </c>
      <c r="G81">
        <v>1</v>
      </c>
      <c r="H81">
        <v>3</v>
      </c>
      <c r="I81" t="s">
        <v>168</v>
      </c>
      <c r="J81" t="s">
        <v>149</v>
      </c>
      <c r="K81" t="s">
        <v>169</v>
      </c>
      <c r="L81">
        <v>1346</v>
      </c>
      <c r="N81">
        <v>1009</v>
      </c>
      <c r="O81" t="s">
        <v>170</v>
      </c>
      <c r="P81" t="s">
        <v>170</v>
      </c>
      <c r="Q81">
        <v>1</v>
      </c>
      <c r="Y81">
        <v>0</v>
      </c>
      <c r="AA81">
        <v>0</v>
      </c>
      <c r="AB81">
        <v>0</v>
      </c>
      <c r="AC81">
        <v>0</v>
      </c>
      <c r="AD81">
        <v>0</v>
      </c>
      <c r="AN81">
        <v>1</v>
      </c>
      <c r="AO81">
        <v>0</v>
      </c>
      <c r="AP81">
        <v>0</v>
      </c>
      <c r="AQ81">
        <v>0</v>
      </c>
      <c r="AR81">
        <v>0</v>
      </c>
      <c r="AT81">
        <v>0</v>
      </c>
      <c r="AV81">
        <v>0</v>
      </c>
      <c r="AW81">
        <v>2</v>
      </c>
      <c r="AX81">
        <v>23594574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ROW(Source!A97)</f>
        <v>97</v>
      </c>
      <c r="B82">
        <v>23594575</v>
      </c>
      <c r="C82">
        <v>23594557</v>
      </c>
      <c r="D82">
        <v>22555328</v>
      </c>
      <c r="E82">
        <v>1</v>
      </c>
      <c r="F82">
        <v>1</v>
      </c>
      <c r="G82">
        <v>1</v>
      </c>
      <c r="H82">
        <v>3</v>
      </c>
      <c r="I82" t="s">
        <v>172</v>
      </c>
      <c r="J82" t="s">
        <v>149</v>
      </c>
      <c r="K82" t="s">
        <v>173</v>
      </c>
      <c r="L82">
        <v>1348</v>
      </c>
      <c r="N82">
        <v>1009</v>
      </c>
      <c r="O82" t="s">
        <v>40</v>
      </c>
      <c r="P82" t="s">
        <v>40</v>
      </c>
      <c r="Q82">
        <v>1000</v>
      </c>
      <c r="Y82">
        <v>0</v>
      </c>
      <c r="AA82">
        <v>0</v>
      </c>
      <c r="AB82">
        <v>0</v>
      </c>
      <c r="AC82">
        <v>0</v>
      </c>
      <c r="AD82">
        <v>0</v>
      </c>
      <c r="AN82">
        <v>1</v>
      </c>
      <c r="AO82">
        <v>0</v>
      </c>
      <c r="AP82">
        <v>0</v>
      </c>
      <c r="AQ82">
        <v>0</v>
      </c>
      <c r="AR82">
        <v>0</v>
      </c>
      <c r="AT82">
        <v>0</v>
      </c>
      <c r="AV82">
        <v>0</v>
      </c>
      <c r="AW82">
        <v>2</v>
      </c>
      <c r="AX82">
        <v>23594575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ROW(Source!A97)</f>
        <v>97</v>
      </c>
      <c r="B83">
        <v>23594576</v>
      </c>
      <c r="C83">
        <v>23594557</v>
      </c>
      <c r="D83">
        <v>22538303</v>
      </c>
      <c r="E83">
        <v>1</v>
      </c>
      <c r="F83">
        <v>1</v>
      </c>
      <c r="G83">
        <v>1</v>
      </c>
      <c r="H83">
        <v>3</v>
      </c>
      <c r="I83" t="s">
        <v>175</v>
      </c>
      <c r="J83" t="s">
        <v>149</v>
      </c>
      <c r="K83" t="s">
        <v>176</v>
      </c>
      <c r="L83">
        <v>1354</v>
      </c>
      <c r="N83">
        <v>1010</v>
      </c>
      <c r="O83" t="s">
        <v>21</v>
      </c>
      <c r="P83" t="s">
        <v>21</v>
      </c>
      <c r="Q83">
        <v>1</v>
      </c>
      <c r="Y83">
        <v>0</v>
      </c>
      <c r="AA83">
        <v>3298.32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T83">
        <v>0</v>
      </c>
      <c r="AV83">
        <v>0</v>
      </c>
      <c r="AW83">
        <v>2</v>
      </c>
      <c r="AX83">
        <v>23594576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ROW(Source!A97)</f>
        <v>97</v>
      </c>
      <c r="B84">
        <v>23594577</v>
      </c>
      <c r="C84">
        <v>23594557</v>
      </c>
      <c r="D84">
        <v>22552402</v>
      </c>
      <c r="E84">
        <v>1</v>
      </c>
      <c r="F84">
        <v>1</v>
      </c>
      <c r="G84">
        <v>1</v>
      </c>
      <c r="H84">
        <v>3</v>
      </c>
      <c r="I84" t="s">
        <v>535</v>
      </c>
      <c r="J84" t="s">
        <v>149</v>
      </c>
      <c r="K84" t="s">
        <v>536</v>
      </c>
      <c r="L84">
        <v>1354</v>
      </c>
      <c r="N84">
        <v>1010</v>
      </c>
      <c r="O84" t="s">
        <v>21</v>
      </c>
      <c r="P84" t="s">
        <v>21</v>
      </c>
      <c r="Q84">
        <v>1</v>
      </c>
      <c r="Y84">
        <v>6</v>
      </c>
      <c r="AA84">
        <v>5.04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6</v>
      </c>
      <c r="AV84">
        <v>0</v>
      </c>
      <c r="AW84">
        <v>2</v>
      </c>
      <c r="AX84">
        <v>23594577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ROW(Source!A107)</f>
        <v>107</v>
      </c>
      <c r="B85">
        <v>23594036</v>
      </c>
      <c r="C85">
        <v>23594035</v>
      </c>
      <c r="D85">
        <v>20587970</v>
      </c>
      <c r="E85">
        <v>1</v>
      </c>
      <c r="F85">
        <v>1</v>
      </c>
      <c r="G85">
        <v>1</v>
      </c>
      <c r="H85">
        <v>1</v>
      </c>
      <c r="I85" t="s">
        <v>523</v>
      </c>
      <c r="K85" t="s">
        <v>524</v>
      </c>
      <c r="L85">
        <v>1476</v>
      </c>
      <c r="N85">
        <v>1013</v>
      </c>
      <c r="O85" t="s">
        <v>496</v>
      </c>
      <c r="P85" t="s">
        <v>497</v>
      </c>
      <c r="Q85">
        <v>1</v>
      </c>
      <c r="Y85">
        <v>5.16</v>
      </c>
      <c r="AA85">
        <v>0</v>
      </c>
      <c r="AB85">
        <v>0</v>
      </c>
      <c r="AC85">
        <v>0</v>
      </c>
      <c r="AD85">
        <v>8.86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5.16</v>
      </c>
      <c r="AV85">
        <v>1</v>
      </c>
      <c r="AW85">
        <v>2</v>
      </c>
      <c r="AX85">
        <v>23594037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ROW(Source!A108)</f>
        <v>108</v>
      </c>
      <c r="B86">
        <v>23594039</v>
      </c>
      <c r="C86">
        <v>23594038</v>
      </c>
      <c r="D86">
        <v>20587916</v>
      </c>
      <c r="E86">
        <v>1</v>
      </c>
      <c r="F86">
        <v>1</v>
      </c>
      <c r="G86">
        <v>1</v>
      </c>
      <c r="H86">
        <v>1</v>
      </c>
      <c r="I86" t="s">
        <v>537</v>
      </c>
      <c r="K86" t="s">
        <v>538</v>
      </c>
      <c r="L86">
        <v>1476</v>
      </c>
      <c r="N86">
        <v>1013</v>
      </c>
      <c r="O86" t="s">
        <v>496</v>
      </c>
      <c r="P86" t="s">
        <v>497</v>
      </c>
      <c r="Q86">
        <v>1</v>
      </c>
      <c r="Y86">
        <v>1.8</v>
      </c>
      <c r="AA86">
        <v>0</v>
      </c>
      <c r="AB86">
        <v>0</v>
      </c>
      <c r="AC86">
        <v>0</v>
      </c>
      <c r="AD86">
        <v>8.46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1.8</v>
      </c>
      <c r="AV86">
        <v>1</v>
      </c>
      <c r="AW86">
        <v>2</v>
      </c>
      <c r="AX86">
        <v>23594044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ROW(Source!A108)</f>
        <v>108</v>
      </c>
      <c r="B87">
        <v>23594040</v>
      </c>
      <c r="C87">
        <v>23594038</v>
      </c>
      <c r="D87">
        <v>22556158</v>
      </c>
      <c r="E87">
        <v>1</v>
      </c>
      <c r="F87">
        <v>1</v>
      </c>
      <c r="G87">
        <v>1</v>
      </c>
      <c r="H87">
        <v>2</v>
      </c>
      <c r="I87" t="s">
        <v>539</v>
      </c>
      <c r="J87" t="s">
        <v>501</v>
      </c>
      <c r="K87" t="s">
        <v>540</v>
      </c>
      <c r="L87">
        <v>1480</v>
      </c>
      <c r="N87">
        <v>1013</v>
      </c>
      <c r="O87" t="s">
        <v>503</v>
      </c>
      <c r="P87" t="s">
        <v>504</v>
      </c>
      <c r="Q87">
        <v>1</v>
      </c>
      <c r="Y87">
        <v>0.5</v>
      </c>
      <c r="AA87">
        <v>0</v>
      </c>
      <c r="AB87">
        <v>13.6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0.5</v>
      </c>
      <c r="AV87">
        <v>0</v>
      </c>
      <c r="AW87">
        <v>2</v>
      </c>
      <c r="AX87">
        <v>23594045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ROW(Source!A108)</f>
        <v>108</v>
      </c>
      <c r="B88">
        <v>23594041</v>
      </c>
      <c r="C88">
        <v>23594038</v>
      </c>
      <c r="D88">
        <v>22558440</v>
      </c>
      <c r="E88">
        <v>1</v>
      </c>
      <c r="F88">
        <v>1</v>
      </c>
      <c r="G88">
        <v>1</v>
      </c>
      <c r="H88">
        <v>2</v>
      </c>
      <c r="I88" t="s">
        <v>505</v>
      </c>
      <c r="J88" t="s">
        <v>501</v>
      </c>
      <c r="K88" t="s">
        <v>506</v>
      </c>
      <c r="L88">
        <v>1480</v>
      </c>
      <c r="N88">
        <v>1013</v>
      </c>
      <c r="O88" t="s">
        <v>503</v>
      </c>
      <c r="P88" t="s">
        <v>504</v>
      </c>
      <c r="Q88">
        <v>1</v>
      </c>
      <c r="Y88">
        <v>0.1</v>
      </c>
      <c r="AA88">
        <v>0</v>
      </c>
      <c r="AB88">
        <v>84.33</v>
      </c>
      <c r="AC88">
        <v>11.82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0.1</v>
      </c>
      <c r="AV88">
        <v>0</v>
      </c>
      <c r="AW88">
        <v>2</v>
      </c>
      <c r="AX88">
        <v>23594046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ROW(Source!A108)</f>
        <v>108</v>
      </c>
      <c r="B89">
        <v>23594042</v>
      </c>
      <c r="C89">
        <v>23594038</v>
      </c>
      <c r="D89">
        <v>22518452</v>
      </c>
      <c r="E89">
        <v>1</v>
      </c>
      <c r="F89">
        <v>1</v>
      </c>
      <c r="G89">
        <v>1</v>
      </c>
      <c r="H89">
        <v>3</v>
      </c>
      <c r="I89" t="s">
        <v>541</v>
      </c>
      <c r="J89" t="s">
        <v>149</v>
      </c>
      <c r="K89" t="s">
        <v>542</v>
      </c>
      <c r="L89">
        <v>1348</v>
      </c>
      <c r="N89">
        <v>1009</v>
      </c>
      <c r="O89" t="s">
        <v>40</v>
      </c>
      <c r="P89" t="s">
        <v>40</v>
      </c>
      <c r="Q89">
        <v>1000</v>
      </c>
      <c r="Y89">
        <v>0.00012</v>
      </c>
      <c r="AA89">
        <v>8596.28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0.00012</v>
      </c>
      <c r="AV89">
        <v>0</v>
      </c>
      <c r="AW89">
        <v>2</v>
      </c>
      <c r="AX89">
        <v>23594047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ROW(Source!A108)</f>
        <v>108</v>
      </c>
      <c r="B90">
        <v>23594043</v>
      </c>
      <c r="C90">
        <v>23594038</v>
      </c>
      <c r="D90">
        <v>22555326</v>
      </c>
      <c r="E90">
        <v>1</v>
      </c>
      <c r="F90">
        <v>1</v>
      </c>
      <c r="G90">
        <v>1</v>
      </c>
      <c r="H90">
        <v>3</v>
      </c>
      <c r="I90" t="s">
        <v>153</v>
      </c>
      <c r="J90" t="s">
        <v>149</v>
      </c>
      <c r="K90" t="s">
        <v>154</v>
      </c>
      <c r="L90">
        <v>1348</v>
      </c>
      <c r="N90">
        <v>1009</v>
      </c>
      <c r="O90" t="s">
        <v>40</v>
      </c>
      <c r="P90" t="s">
        <v>40</v>
      </c>
      <c r="Q90">
        <v>1000</v>
      </c>
      <c r="Y90">
        <v>0</v>
      </c>
      <c r="AA90">
        <v>0</v>
      </c>
      <c r="AB90">
        <v>0</v>
      </c>
      <c r="AC90">
        <v>0</v>
      </c>
      <c r="AD90">
        <v>0</v>
      </c>
      <c r="AN90">
        <v>1</v>
      </c>
      <c r="AO90">
        <v>0</v>
      </c>
      <c r="AP90">
        <v>0</v>
      </c>
      <c r="AQ90">
        <v>0</v>
      </c>
      <c r="AR90">
        <v>0</v>
      </c>
      <c r="AT90">
        <v>0</v>
      </c>
      <c r="AV90">
        <v>0</v>
      </c>
      <c r="AW90">
        <v>2</v>
      </c>
      <c r="AX90">
        <v>23594048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  <row r="91" spans="1:80" ht="12.75">
      <c r="A91">
        <f>ROW(Source!A110)</f>
        <v>110</v>
      </c>
      <c r="B91">
        <v>23594051</v>
      </c>
      <c r="C91">
        <v>23594050</v>
      </c>
      <c r="D91">
        <v>20588007</v>
      </c>
      <c r="E91">
        <v>1</v>
      </c>
      <c r="F91">
        <v>1</v>
      </c>
      <c r="G91">
        <v>1</v>
      </c>
      <c r="H91">
        <v>1</v>
      </c>
      <c r="I91" t="s">
        <v>543</v>
      </c>
      <c r="K91" t="s">
        <v>544</v>
      </c>
      <c r="L91">
        <v>1476</v>
      </c>
      <c r="N91">
        <v>1013</v>
      </c>
      <c r="O91" t="s">
        <v>496</v>
      </c>
      <c r="P91" t="s">
        <v>497</v>
      </c>
      <c r="Q91">
        <v>1</v>
      </c>
      <c r="Y91">
        <v>34.9</v>
      </c>
      <c r="AA91">
        <v>0</v>
      </c>
      <c r="AB91">
        <v>0</v>
      </c>
      <c r="AC91">
        <v>0</v>
      </c>
      <c r="AD91">
        <v>9.18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34.9</v>
      </c>
      <c r="AV91">
        <v>1</v>
      </c>
      <c r="AW91">
        <v>2</v>
      </c>
      <c r="AX91">
        <v>23594062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B91">
        <v>0</v>
      </c>
    </row>
    <row r="92" spans="1:80" ht="12.75">
      <c r="A92">
        <f>ROW(Source!A110)</f>
        <v>110</v>
      </c>
      <c r="B92">
        <v>23594052</v>
      </c>
      <c r="C92">
        <v>23594050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29</v>
      </c>
      <c r="K92" t="s">
        <v>498</v>
      </c>
      <c r="L92">
        <v>608254</v>
      </c>
      <c r="N92">
        <v>1013</v>
      </c>
      <c r="O92" t="s">
        <v>499</v>
      </c>
      <c r="P92" t="s">
        <v>499</v>
      </c>
      <c r="Q92">
        <v>1</v>
      </c>
      <c r="Y92">
        <v>5.6</v>
      </c>
      <c r="AA92">
        <v>0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5.6</v>
      </c>
      <c r="AV92">
        <v>2</v>
      </c>
      <c r="AW92">
        <v>2</v>
      </c>
      <c r="AX92">
        <v>23594063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B92">
        <v>0</v>
      </c>
    </row>
    <row r="93" spans="1:80" ht="12.75">
      <c r="A93">
        <f>ROW(Source!A110)</f>
        <v>110</v>
      </c>
      <c r="B93">
        <v>23594053</v>
      </c>
      <c r="C93">
        <v>23594050</v>
      </c>
      <c r="D93">
        <v>22555737</v>
      </c>
      <c r="E93">
        <v>1</v>
      </c>
      <c r="F93">
        <v>1</v>
      </c>
      <c r="G93">
        <v>1</v>
      </c>
      <c r="H93">
        <v>2</v>
      </c>
      <c r="I93" t="s">
        <v>519</v>
      </c>
      <c r="J93" t="s">
        <v>501</v>
      </c>
      <c r="K93" t="s">
        <v>520</v>
      </c>
      <c r="L93">
        <v>1480</v>
      </c>
      <c r="N93">
        <v>1013</v>
      </c>
      <c r="O93" t="s">
        <v>503</v>
      </c>
      <c r="P93" t="s">
        <v>504</v>
      </c>
      <c r="Q93">
        <v>1</v>
      </c>
      <c r="Y93">
        <v>2.36</v>
      </c>
      <c r="AA93">
        <v>0</v>
      </c>
      <c r="AB93">
        <v>69.14</v>
      </c>
      <c r="AC93">
        <v>11.82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2.36</v>
      </c>
      <c r="AV93">
        <v>0</v>
      </c>
      <c r="AW93">
        <v>2</v>
      </c>
      <c r="AX93">
        <v>23594064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B93">
        <v>0</v>
      </c>
    </row>
    <row r="94" spans="1:80" ht="12.75">
      <c r="A94">
        <f>ROW(Source!A110)</f>
        <v>110</v>
      </c>
      <c r="B94">
        <v>23594054</v>
      </c>
      <c r="C94">
        <v>23594050</v>
      </c>
      <c r="D94">
        <v>22556063</v>
      </c>
      <c r="E94">
        <v>1</v>
      </c>
      <c r="F94">
        <v>1</v>
      </c>
      <c r="G94">
        <v>1</v>
      </c>
      <c r="H94">
        <v>2</v>
      </c>
      <c r="I94" t="s">
        <v>511</v>
      </c>
      <c r="J94" t="s">
        <v>501</v>
      </c>
      <c r="K94" t="s">
        <v>512</v>
      </c>
      <c r="L94">
        <v>1480</v>
      </c>
      <c r="N94">
        <v>1013</v>
      </c>
      <c r="O94" t="s">
        <v>503</v>
      </c>
      <c r="P94" t="s">
        <v>504</v>
      </c>
      <c r="Q94">
        <v>1</v>
      </c>
      <c r="Y94">
        <v>3.24</v>
      </c>
      <c r="AA94">
        <v>0</v>
      </c>
      <c r="AB94">
        <v>73.81</v>
      </c>
      <c r="AC94">
        <v>11.82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3.24</v>
      </c>
      <c r="AV94">
        <v>0</v>
      </c>
      <c r="AW94">
        <v>2</v>
      </c>
      <c r="AX94">
        <v>23594065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B94">
        <v>0</v>
      </c>
    </row>
    <row r="95" spans="1:80" ht="12.75">
      <c r="A95">
        <f>ROW(Source!A110)</f>
        <v>110</v>
      </c>
      <c r="B95">
        <v>23594055</v>
      </c>
      <c r="C95">
        <v>23594050</v>
      </c>
      <c r="D95">
        <v>22558440</v>
      </c>
      <c r="E95">
        <v>1</v>
      </c>
      <c r="F95">
        <v>1</v>
      </c>
      <c r="G95">
        <v>1</v>
      </c>
      <c r="H95">
        <v>2</v>
      </c>
      <c r="I95" t="s">
        <v>505</v>
      </c>
      <c r="J95" t="s">
        <v>501</v>
      </c>
      <c r="K95" t="s">
        <v>506</v>
      </c>
      <c r="L95">
        <v>1480</v>
      </c>
      <c r="N95">
        <v>1013</v>
      </c>
      <c r="O95" t="s">
        <v>503</v>
      </c>
      <c r="P95" t="s">
        <v>504</v>
      </c>
      <c r="Q95">
        <v>1</v>
      </c>
      <c r="Y95">
        <v>1.75</v>
      </c>
      <c r="AA95">
        <v>0</v>
      </c>
      <c r="AB95">
        <v>84.33</v>
      </c>
      <c r="AC95">
        <v>11.82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1.75</v>
      </c>
      <c r="AV95">
        <v>0</v>
      </c>
      <c r="AW95">
        <v>2</v>
      </c>
      <c r="AX95">
        <v>23594066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B95">
        <v>0</v>
      </c>
    </row>
    <row r="96" spans="1:80" ht="12.75">
      <c r="A96">
        <f>ROW(Source!A110)</f>
        <v>110</v>
      </c>
      <c r="B96">
        <v>23594056</v>
      </c>
      <c r="C96">
        <v>23594050</v>
      </c>
      <c r="D96">
        <v>22520303</v>
      </c>
      <c r="E96">
        <v>1</v>
      </c>
      <c r="F96">
        <v>1</v>
      </c>
      <c r="G96">
        <v>1</v>
      </c>
      <c r="H96">
        <v>3</v>
      </c>
      <c r="I96" t="s">
        <v>545</v>
      </c>
      <c r="J96" t="s">
        <v>149</v>
      </c>
      <c r="K96" t="s">
        <v>546</v>
      </c>
      <c r="L96">
        <v>1348</v>
      </c>
      <c r="N96">
        <v>1009</v>
      </c>
      <c r="O96" t="s">
        <v>40</v>
      </c>
      <c r="P96" t="s">
        <v>40</v>
      </c>
      <c r="Q96">
        <v>1000</v>
      </c>
      <c r="Y96">
        <v>2E-05</v>
      </c>
      <c r="AA96">
        <v>6466.72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2E-05</v>
      </c>
      <c r="AV96">
        <v>0</v>
      </c>
      <c r="AW96">
        <v>2</v>
      </c>
      <c r="AX96">
        <v>23594067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B96">
        <v>0</v>
      </c>
    </row>
    <row r="97" spans="1:80" ht="12.75">
      <c r="A97">
        <f>ROW(Source!A110)</f>
        <v>110</v>
      </c>
      <c r="B97">
        <v>23594057</v>
      </c>
      <c r="C97">
        <v>23594050</v>
      </c>
      <c r="D97">
        <v>22520510</v>
      </c>
      <c r="E97">
        <v>1</v>
      </c>
      <c r="F97">
        <v>1</v>
      </c>
      <c r="G97">
        <v>1</v>
      </c>
      <c r="H97">
        <v>3</v>
      </c>
      <c r="I97" t="s">
        <v>529</v>
      </c>
      <c r="J97" t="s">
        <v>149</v>
      </c>
      <c r="K97" t="s">
        <v>530</v>
      </c>
      <c r="L97">
        <v>1346</v>
      </c>
      <c r="N97">
        <v>1009</v>
      </c>
      <c r="O97" t="s">
        <v>170</v>
      </c>
      <c r="P97" t="s">
        <v>170</v>
      </c>
      <c r="Q97">
        <v>1</v>
      </c>
      <c r="Y97">
        <v>0.02</v>
      </c>
      <c r="AA97">
        <v>1.89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0.02</v>
      </c>
      <c r="AV97">
        <v>0</v>
      </c>
      <c r="AW97">
        <v>2</v>
      </c>
      <c r="AX97">
        <v>23594068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B97">
        <v>0</v>
      </c>
    </row>
    <row r="98" spans="1:80" ht="12.75">
      <c r="A98">
        <f>ROW(Source!A110)</f>
        <v>110</v>
      </c>
      <c r="B98">
        <v>23594058</v>
      </c>
      <c r="C98">
        <v>23594050</v>
      </c>
      <c r="D98">
        <v>22520453</v>
      </c>
      <c r="E98">
        <v>1</v>
      </c>
      <c r="F98">
        <v>1</v>
      </c>
      <c r="G98">
        <v>1</v>
      </c>
      <c r="H98">
        <v>3</v>
      </c>
      <c r="I98" t="s">
        <v>531</v>
      </c>
      <c r="J98" t="s">
        <v>149</v>
      </c>
      <c r="K98" t="s">
        <v>532</v>
      </c>
      <c r="L98">
        <v>1346</v>
      </c>
      <c r="N98">
        <v>1009</v>
      </c>
      <c r="O98" t="s">
        <v>170</v>
      </c>
      <c r="P98" t="s">
        <v>170</v>
      </c>
      <c r="Q98">
        <v>1</v>
      </c>
      <c r="Y98">
        <v>0.1</v>
      </c>
      <c r="AA98">
        <v>14.73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0.1</v>
      </c>
      <c r="AV98">
        <v>0</v>
      </c>
      <c r="AW98">
        <v>2</v>
      </c>
      <c r="AX98">
        <v>23594069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B98">
        <v>0</v>
      </c>
    </row>
    <row r="99" spans="1:80" ht="12.75">
      <c r="A99">
        <f>ROW(Source!A110)</f>
        <v>110</v>
      </c>
      <c r="B99">
        <v>23594059</v>
      </c>
      <c r="C99">
        <v>23594050</v>
      </c>
      <c r="D99">
        <v>22555336</v>
      </c>
      <c r="E99">
        <v>1</v>
      </c>
      <c r="F99">
        <v>1</v>
      </c>
      <c r="G99">
        <v>1</v>
      </c>
      <c r="H99">
        <v>3</v>
      </c>
      <c r="I99" t="s">
        <v>221</v>
      </c>
      <c r="J99" t="s">
        <v>149</v>
      </c>
      <c r="K99" t="s">
        <v>222</v>
      </c>
      <c r="L99">
        <v>1348</v>
      </c>
      <c r="N99">
        <v>1009</v>
      </c>
      <c r="O99" t="s">
        <v>40</v>
      </c>
      <c r="P99" t="s">
        <v>40</v>
      </c>
      <c r="Q99">
        <v>1000</v>
      </c>
      <c r="Y99">
        <v>0</v>
      </c>
      <c r="AA99">
        <v>0</v>
      </c>
      <c r="AB99">
        <v>0</v>
      </c>
      <c r="AC99">
        <v>0</v>
      </c>
      <c r="AD99">
        <v>0</v>
      </c>
      <c r="AN99">
        <v>1</v>
      </c>
      <c r="AO99">
        <v>0</v>
      </c>
      <c r="AP99">
        <v>0</v>
      </c>
      <c r="AQ99">
        <v>0</v>
      </c>
      <c r="AR99">
        <v>0</v>
      </c>
      <c r="AT99">
        <v>0</v>
      </c>
      <c r="AV99">
        <v>0</v>
      </c>
      <c r="AW99">
        <v>2</v>
      </c>
      <c r="AX99">
        <v>23594070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B99">
        <v>0</v>
      </c>
    </row>
    <row r="100" spans="1:80" ht="12.75">
      <c r="A100">
        <f>ROW(Source!A110)</f>
        <v>110</v>
      </c>
      <c r="B100">
        <v>23594060</v>
      </c>
      <c r="C100">
        <v>23594050</v>
      </c>
      <c r="D100">
        <v>22552383</v>
      </c>
      <c r="E100">
        <v>1</v>
      </c>
      <c r="F100">
        <v>1</v>
      </c>
      <c r="G100">
        <v>1</v>
      </c>
      <c r="H100">
        <v>3</v>
      </c>
      <c r="I100" t="s">
        <v>547</v>
      </c>
      <c r="J100" t="s">
        <v>149</v>
      </c>
      <c r="K100" t="s">
        <v>548</v>
      </c>
      <c r="L100">
        <v>1354</v>
      </c>
      <c r="N100">
        <v>1010</v>
      </c>
      <c r="O100" t="s">
        <v>21</v>
      </c>
      <c r="P100" t="s">
        <v>21</v>
      </c>
      <c r="Q100">
        <v>1</v>
      </c>
      <c r="Y100">
        <v>6</v>
      </c>
      <c r="AA100">
        <v>51.6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6</v>
      </c>
      <c r="AV100">
        <v>0</v>
      </c>
      <c r="AW100">
        <v>2</v>
      </c>
      <c r="AX100">
        <v>23594071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B100">
        <v>0</v>
      </c>
    </row>
    <row r="101" spans="1:80" ht="12.75">
      <c r="A101">
        <f>ROW(Source!A110)</f>
        <v>110</v>
      </c>
      <c r="B101">
        <v>23594061</v>
      </c>
      <c r="C101">
        <v>23594050</v>
      </c>
      <c r="D101">
        <v>22552611</v>
      </c>
      <c r="E101">
        <v>1</v>
      </c>
      <c r="F101">
        <v>1</v>
      </c>
      <c r="G101">
        <v>1</v>
      </c>
      <c r="H101">
        <v>3</v>
      </c>
      <c r="I101" t="s">
        <v>549</v>
      </c>
      <c r="J101" t="s">
        <v>149</v>
      </c>
      <c r="K101" t="s">
        <v>550</v>
      </c>
      <c r="L101">
        <v>1354</v>
      </c>
      <c r="N101">
        <v>1010</v>
      </c>
      <c r="O101" t="s">
        <v>21</v>
      </c>
      <c r="P101" t="s">
        <v>21</v>
      </c>
      <c r="Q101">
        <v>1</v>
      </c>
      <c r="Y101">
        <v>2.1</v>
      </c>
      <c r="AA101">
        <v>84.36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2.1</v>
      </c>
      <c r="AV101">
        <v>0</v>
      </c>
      <c r="AW101">
        <v>2</v>
      </c>
      <c r="AX101">
        <v>23594072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B101">
        <v>0</v>
      </c>
    </row>
    <row r="102" spans="1:80" ht="12.75">
      <c r="A102">
        <f>ROW(Source!A112)</f>
        <v>112</v>
      </c>
      <c r="B102">
        <v>23594075</v>
      </c>
      <c r="C102">
        <v>23594074</v>
      </c>
      <c r="D102">
        <v>20588057</v>
      </c>
      <c r="E102">
        <v>1</v>
      </c>
      <c r="F102">
        <v>1</v>
      </c>
      <c r="G102">
        <v>1</v>
      </c>
      <c r="H102">
        <v>1</v>
      </c>
      <c r="I102" t="s">
        <v>551</v>
      </c>
      <c r="K102" t="s">
        <v>552</v>
      </c>
      <c r="L102">
        <v>1476</v>
      </c>
      <c r="N102">
        <v>1013</v>
      </c>
      <c r="O102" t="s">
        <v>496</v>
      </c>
      <c r="P102" t="s">
        <v>497</v>
      </c>
      <c r="Q102">
        <v>1</v>
      </c>
      <c r="Y102">
        <v>18.9</v>
      </c>
      <c r="AA102">
        <v>0</v>
      </c>
      <c r="AB102">
        <v>0</v>
      </c>
      <c r="AC102">
        <v>0</v>
      </c>
      <c r="AD102">
        <v>9.62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18.9</v>
      </c>
      <c r="AV102">
        <v>1</v>
      </c>
      <c r="AW102">
        <v>2</v>
      </c>
      <c r="AX102">
        <v>23594077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B102">
        <v>0</v>
      </c>
    </row>
    <row r="103" spans="1:80" ht="12.75">
      <c r="A103">
        <f>ROW(Source!A112)</f>
        <v>112</v>
      </c>
      <c r="B103">
        <v>23594076</v>
      </c>
      <c r="C103">
        <v>23594074</v>
      </c>
      <c r="D103">
        <v>22552315</v>
      </c>
      <c r="E103">
        <v>1</v>
      </c>
      <c r="F103">
        <v>1</v>
      </c>
      <c r="G103">
        <v>1</v>
      </c>
      <c r="H103">
        <v>3</v>
      </c>
      <c r="I103" t="s">
        <v>553</v>
      </c>
      <c r="J103" t="s">
        <v>149</v>
      </c>
      <c r="K103" t="s">
        <v>554</v>
      </c>
      <c r="L103">
        <v>0</v>
      </c>
      <c r="Y103">
        <v>3.64</v>
      </c>
      <c r="AA103">
        <v>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3.64</v>
      </c>
      <c r="AV103">
        <v>0</v>
      </c>
      <c r="AW103">
        <v>2</v>
      </c>
      <c r="AX103">
        <v>23594078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B103">
        <v>0</v>
      </c>
    </row>
    <row r="104" spans="1:80" ht="12.75">
      <c r="A104">
        <f>ROW(Source!A113)</f>
        <v>113</v>
      </c>
      <c r="B104">
        <v>23594080</v>
      </c>
      <c r="C104">
        <v>23594079</v>
      </c>
      <c r="D104">
        <v>20588057</v>
      </c>
      <c r="E104">
        <v>1</v>
      </c>
      <c r="F104">
        <v>1</v>
      </c>
      <c r="G104">
        <v>1</v>
      </c>
      <c r="H104">
        <v>1</v>
      </c>
      <c r="I104" t="s">
        <v>551</v>
      </c>
      <c r="K104" t="s">
        <v>552</v>
      </c>
      <c r="L104">
        <v>1476</v>
      </c>
      <c r="N104">
        <v>1013</v>
      </c>
      <c r="O104" t="s">
        <v>496</v>
      </c>
      <c r="P104" t="s">
        <v>497</v>
      </c>
      <c r="Q104">
        <v>1</v>
      </c>
      <c r="Y104">
        <v>17.1</v>
      </c>
      <c r="AA104">
        <v>0</v>
      </c>
      <c r="AB104">
        <v>0</v>
      </c>
      <c r="AC104">
        <v>0</v>
      </c>
      <c r="AD104">
        <v>9.62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17.1</v>
      </c>
      <c r="AV104">
        <v>1</v>
      </c>
      <c r="AW104">
        <v>2</v>
      </c>
      <c r="AX104">
        <v>23594082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B104">
        <v>0</v>
      </c>
    </row>
    <row r="105" spans="1:80" ht="12.75">
      <c r="A105">
        <f>ROW(Source!A113)</f>
        <v>113</v>
      </c>
      <c r="B105">
        <v>23594081</v>
      </c>
      <c r="C105">
        <v>23594079</v>
      </c>
      <c r="D105">
        <v>22552315</v>
      </c>
      <c r="E105">
        <v>1</v>
      </c>
      <c r="F105">
        <v>1</v>
      </c>
      <c r="G105">
        <v>1</v>
      </c>
      <c r="H105">
        <v>3</v>
      </c>
      <c r="I105" t="s">
        <v>553</v>
      </c>
      <c r="J105" t="s">
        <v>149</v>
      </c>
      <c r="K105" t="s">
        <v>554</v>
      </c>
      <c r="L105">
        <v>0</v>
      </c>
      <c r="Y105">
        <v>3.29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3.29</v>
      </c>
      <c r="AV105">
        <v>0</v>
      </c>
      <c r="AW105">
        <v>2</v>
      </c>
      <c r="AX105">
        <v>23594083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B105">
        <v>0</v>
      </c>
    </row>
    <row r="106" spans="1:80" ht="12.75">
      <c r="A106">
        <f>ROW(Source!A114)</f>
        <v>114</v>
      </c>
      <c r="B106">
        <v>23594085</v>
      </c>
      <c r="C106">
        <v>23594084</v>
      </c>
      <c r="D106">
        <v>20588057</v>
      </c>
      <c r="E106">
        <v>1</v>
      </c>
      <c r="F106">
        <v>1</v>
      </c>
      <c r="G106">
        <v>1</v>
      </c>
      <c r="H106">
        <v>1</v>
      </c>
      <c r="I106" t="s">
        <v>551</v>
      </c>
      <c r="K106" t="s">
        <v>552</v>
      </c>
      <c r="L106">
        <v>1476</v>
      </c>
      <c r="N106">
        <v>1013</v>
      </c>
      <c r="O106" t="s">
        <v>496</v>
      </c>
      <c r="P106" t="s">
        <v>497</v>
      </c>
      <c r="Q106">
        <v>1</v>
      </c>
      <c r="Y106">
        <v>15.2</v>
      </c>
      <c r="AA106">
        <v>0</v>
      </c>
      <c r="AB106">
        <v>0</v>
      </c>
      <c r="AC106">
        <v>0</v>
      </c>
      <c r="AD106">
        <v>9.62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15.2</v>
      </c>
      <c r="AV106">
        <v>1</v>
      </c>
      <c r="AW106">
        <v>2</v>
      </c>
      <c r="AX106">
        <v>23594087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B106">
        <v>0</v>
      </c>
    </row>
    <row r="107" spans="1:80" ht="12.75">
      <c r="A107">
        <f>ROW(Source!A114)</f>
        <v>114</v>
      </c>
      <c r="B107">
        <v>23594086</v>
      </c>
      <c r="C107">
        <v>23594084</v>
      </c>
      <c r="D107">
        <v>22552315</v>
      </c>
      <c r="E107">
        <v>1</v>
      </c>
      <c r="F107">
        <v>1</v>
      </c>
      <c r="G107">
        <v>1</v>
      </c>
      <c r="H107">
        <v>3</v>
      </c>
      <c r="I107" t="s">
        <v>553</v>
      </c>
      <c r="J107" t="s">
        <v>149</v>
      </c>
      <c r="K107" t="s">
        <v>554</v>
      </c>
      <c r="L107">
        <v>0</v>
      </c>
      <c r="Y107">
        <v>2.92</v>
      </c>
      <c r="AA107">
        <v>0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2.92</v>
      </c>
      <c r="AV107">
        <v>0</v>
      </c>
      <c r="AW107">
        <v>2</v>
      </c>
      <c r="AX107">
        <v>23594088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B107">
        <v>0</v>
      </c>
    </row>
    <row r="108" spans="1:80" ht="12.75">
      <c r="A108">
        <f>ROW(Source!A115)</f>
        <v>115</v>
      </c>
      <c r="B108">
        <v>23594090</v>
      </c>
      <c r="C108">
        <v>23594089</v>
      </c>
      <c r="D108">
        <v>20588007</v>
      </c>
      <c r="E108">
        <v>1</v>
      </c>
      <c r="F108">
        <v>1</v>
      </c>
      <c r="G108">
        <v>1</v>
      </c>
      <c r="H108">
        <v>1</v>
      </c>
      <c r="I108" t="s">
        <v>543</v>
      </c>
      <c r="K108" t="s">
        <v>544</v>
      </c>
      <c r="L108">
        <v>1476</v>
      </c>
      <c r="N108">
        <v>1013</v>
      </c>
      <c r="O108" t="s">
        <v>496</v>
      </c>
      <c r="P108" t="s">
        <v>497</v>
      </c>
      <c r="Q108">
        <v>1</v>
      </c>
      <c r="Y108">
        <v>7.21</v>
      </c>
      <c r="AA108">
        <v>0</v>
      </c>
      <c r="AB108">
        <v>0</v>
      </c>
      <c r="AC108">
        <v>0</v>
      </c>
      <c r="AD108">
        <v>9.18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7.21</v>
      </c>
      <c r="AV108">
        <v>1</v>
      </c>
      <c r="AW108">
        <v>2</v>
      </c>
      <c r="AX108">
        <v>23594093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B108">
        <v>0</v>
      </c>
    </row>
    <row r="109" spans="1:80" ht="12.75">
      <c r="A109">
        <f>ROW(Source!A115)</f>
        <v>115</v>
      </c>
      <c r="B109">
        <v>23594091</v>
      </c>
      <c r="C109">
        <v>23594089</v>
      </c>
      <c r="D109">
        <v>22558440</v>
      </c>
      <c r="E109">
        <v>1</v>
      </c>
      <c r="F109">
        <v>1</v>
      </c>
      <c r="G109">
        <v>1</v>
      </c>
      <c r="H109">
        <v>2</v>
      </c>
      <c r="I109" t="s">
        <v>505</v>
      </c>
      <c r="J109" t="s">
        <v>501</v>
      </c>
      <c r="K109" t="s">
        <v>506</v>
      </c>
      <c r="L109">
        <v>1480</v>
      </c>
      <c r="N109">
        <v>1013</v>
      </c>
      <c r="O109" t="s">
        <v>503</v>
      </c>
      <c r="P109" t="s">
        <v>504</v>
      </c>
      <c r="Q109">
        <v>1</v>
      </c>
      <c r="Y109">
        <v>0.36</v>
      </c>
      <c r="AA109">
        <v>0</v>
      </c>
      <c r="AB109">
        <v>84.33</v>
      </c>
      <c r="AC109">
        <v>11.82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0.36</v>
      </c>
      <c r="AV109">
        <v>0</v>
      </c>
      <c r="AW109">
        <v>2</v>
      </c>
      <c r="AX109">
        <v>23594094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B109">
        <v>0</v>
      </c>
    </row>
    <row r="110" spans="1:80" ht="12.75">
      <c r="A110">
        <f>ROW(Source!A115)</f>
        <v>115</v>
      </c>
      <c r="B110">
        <v>23594092</v>
      </c>
      <c r="C110">
        <v>23594089</v>
      </c>
      <c r="D110">
        <v>22555314</v>
      </c>
      <c r="E110">
        <v>1</v>
      </c>
      <c r="F110">
        <v>1</v>
      </c>
      <c r="G110">
        <v>1</v>
      </c>
      <c r="H110">
        <v>3</v>
      </c>
      <c r="I110" t="s">
        <v>243</v>
      </c>
      <c r="J110" t="s">
        <v>149</v>
      </c>
      <c r="K110" t="s">
        <v>244</v>
      </c>
      <c r="L110">
        <v>1348</v>
      </c>
      <c r="N110">
        <v>1009</v>
      </c>
      <c r="O110" t="s">
        <v>40</v>
      </c>
      <c r="P110" t="s">
        <v>40</v>
      </c>
      <c r="Q110">
        <v>1000</v>
      </c>
      <c r="Y110">
        <v>0</v>
      </c>
      <c r="AA110">
        <v>0</v>
      </c>
      <c r="AB110">
        <v>0</v>
      </c>
      <c r="AC110">
        <v>0</v>
      </c>
      <c r="AD110">
        <v>0</v>
      </c>
      <c r="AN110">
        <v>1</v>
      </c>
      <c r="AO110">
        <v>0</v>
      </c>
      <c r="AP110">
        <v>0</v>
      </c>
      <c r="AQ110">
        <v>0</v>
      </c>
      <c r="AR110">
        <v>0</v>
      </c>
      <c r="AT110">
        <v>0</v>
      </c>
      <c r="AV110">
        <v>0</v>
      </c>
      <c r="AW110">
        <v>2</v>
      </c>
      <c r="AX110">
        <v>23594095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B110">
        <v>0</v>
      </c>
    </row>
    <row r="111" spans="1:80" ht="12.75">
      <c r="A111">
        <f>ROW(Source!A117)</f>
        <v>117</v>
      </c>
      <c r="B111">
        <v>23594588</v>
      </c>
      <c r="C111">
        <v>23594587</v>
      </c>
      <c r="D111">
        <v>20587995</v>
      </c>
      <c r="E111">
        <v>1</v>
      </c>
      <c r="F111">
        <v>1</v>
      </c>
      <c r="G111">
        <v>1</v>
      </c>
      <c r="H111">
        <v>1</v>
      </c>
      <c r="I111" t="s">
        <v>494</v>
      </c>
      <c r="K111" t="s">
        <v>495</v>
      </c>
      <c r="L111">
        <v>1476</v>
      </c>
      <c r="N111">
        <v>1013</v>
      </c>
      <c r="O111" t="s">
        <v>496</v>
      </c>
      <c r="P111" t="s">
        <v>497</v>
      </c>
      <c r="Q111">
        <v>1</v>
      </c>
      <c r="Y111">
        <v>1.97</v>
      </c>
      <c r="AA111">
        <v>0</v>
      </c>
      <c r="AB111">
        <v>0</v>
      </c>
      <c r="AC111">
        <v>0</v>
      </c>
      <c r="AD111">
        <v>9.07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1.97</v>
      </c>
      <c r="AV111">
        <v>1</v>
      </c>
      <c r="AW111">
        <v>2</v>
      </c>
      <c r="AX111">
        <v>23594588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B111">
        <v>0</v>
      </c>
    </row>
    <row r="112" spans="1:80" ht="12.75">
      <c r="A112">
        <f>ROW(Source!A117)</f>
        <v>117</v>
      </c>
      <c r="B112">
        <v>23594589</v>
      </c>
      <c r="C112">
        <v>23594587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29</v>
      </c>
      <c r="K112" t="s">
        <v>498</v>
      </c>
      <c r="L112">
        <v>608254</v>
      </c>
      <c r="N112">
        <v>1013</v>
      </c>
      <c r="O112" t="s">
        <v>499</v>
      </c>
      <c r="P112" t="s">
        <v>499</v>
      </c>
      <c r="Q112">
        <v>1</v>
      </c>
      <c r="Y112">
        <v>0.74</v>
      </c>
      <c r="AA112">
        <v>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0.74</v>
      </c>
      <c r="AV112">
        <v>2</v>
      </c>
      <c r="AW112">
        <v>2</v>
      </c>
      <c r="AX112">
        <v>23594589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B112">
        <v>0</v>
      </c>
    </row>
    <row r="113" spans="1:80" ht="12.75">
      <c r="A113">
        <f>ROW(Source!A117)</f>
        <v>117</v>
      </c>
      <c r="B113">
        <v>23594590</v>
      </c>
      <c r="C113">
        <v>23594587</v>
      </c>
      <c r="D113">
        <v>22556063</v>
      </c>
      <c r="E113">
        <v>1</v>
      </c>
      <c r="F113">
        <v>1</v>
      </c>
      <c r="G113">
        <v>1</v>
      </c>
      <c r="H113">
        <v>2</v>
      </c>
      <c r="I113" t="s">
        <v>511</v>
      </c>
      <c r="J113" t="s">
        <v>501</v>
      </c>
      <c r="K113" t="s">
        <v>512</v>
      </c>
      <c r="L113">
        <v>1480</v>
      </c>
      <c r="N113">
        <v>1013</v>
      </c>
      <c r="O113" t="s">
        <v>503</v>
      </c>
      <c r="P113" t="s">
        <v>504</v>
      </c>
      <c r="Q113">
        <v>1</v>
      </c>
      <c r="Y113">
        <v>0.74</v>
      </c>
      <c r="AA113">
        <v>0</v>
      </c>
      <c r="AB113">
        <v>73.81</v>
      </c>
      <c r="AC113">
        <v>11.82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0.74</v>
      </c>
      <c r="AV113">
        <v>0</v>
      </c>
      <c r="AW113">
        <v>2</v>
      </c>
      <c r="AX113">
        <v>23594590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B113">
        <v>0</v>
      </c>
    </row>
    <row r="114" spans="1:80" ht="12.75">
      <c r="A114">
        <f>ROW(Source!A117)</f>
        <v>117</v>
      </c>
      <c r="B114">
        <v>23594591</v>
      </c>
      <c r="C114">
        <v>23594587</v>
      </c>
      <c r="D114">
        <v>22558440</v>
      </c>
      <c r="E114">
        <v>1</v>
      </c>
      <c r="F114">
        <v>1</v>
      </c>
      <c r="G114">
        <v>1</v>
      </c>
      <c r="H114">
        <v>2</v>
      </c>
      <c r="I114" t="s">
        <v>505</v>
      </c>
      <c r="J114" t="s">
        <v>501</v>
      </c>
      <c r="K114" t="s">
        <v>506</v>
      </c>
      <c r="L114">
        <v>1480</v>
      </c>
      <c r="N114">
        <v>1013</v>
      </c>
      <c r="O114" t="s">
        <v>503</v>
      </c>
      <c r="P114" t="s">
        <v>504</v>
      </c>
      <c r="Q114">
        <v>1</v>
      </c>
      <c r="Y114">
        <v>0.1</v>
      </c>
      <c r="AA114">
        <v>0</v>
      </c>
      <c r="AB114">
        <v>84.33</v>
      </c>
      <c r="AC114">
        <v>11.82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0.1</v>
      </c>
      <c r="AV114">
        <v>0</v>
      </c>
      <c r="AW114">
        <v>2</v>
      </c>
      <c r="AX114">
        <v>23594591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B114">
        <v>0</v>
      </c>
    </row>
    <row r="115" spans="1:80" ht="12.75">
      <c r="A115">
        <f>ROW(Source!A117)</f>
        <v>117</v>
      </c>
      <c r="B115">
        <v>23594592</v>
      </c>
      <c r="C115">
        <v>23594587</v>
      </c>
      <c r="D115">
        <v>22518563</v>
      </c>
      <c r="E115">
        <v>1</v>
      </c>
      <c r="F115">
        <v>1</v>
      </c>
      <c r="G115">
        <v>1</v>
      </c>
      <c r="H115">
        <v>3</v>
      </c>
      <c r="I115" t="s">
        <v>147</v>
      </c>
      <c r="J115" t="s">
        <v>149</v>
      </c>
      <c r="K115" t="s">
        <v>148</v>
      </c>
      <c r="L115">
        <v>1348</v>
      </c>
      <c r="N115">
        <v>1009</v>
      </c>
      <c r="O115" t="s">
        <v>40</v>
      </c>
      <c r="P115" t="s">
        <v>40</v>
      </c>
      <c r="Q115">
        <v>1000</v>
      </c>
      <c r="Y115">
        <v>0</v>
      </c>
      <c r="AA115">
        <v>9035.35</v>
      </c>
      <c r="AB115">
        <v>0</v>
      </c>
      <c r="AC115">
        <v>0</v>
      </c>
      <c r="AD115">
        <v>0</v>
      </c>
      <c r="AN115">
        <v>1</v>
      </c>
      <c r="AO115">
        <v>0</v>
      </c>
      <c r="AP115">
        <v>0</v>
      </c>
      <c r="AQ115">
        <v>0</v>
      </c>
      <c r="AR115">
        <v>0</v>
      </c>
      <c r="AT115">
        <v>0</v>
      </c>
      <c r="AV115">
        <v>0</v>
      </c>
      <c r="AW115">
        <v>2</v>
      </c>
      <c r="AX115">
        <v>23594592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B115">
        <v>0</v>
      </c>
    </row>
    <row r="116" spans="1:80" ht="12.75">
      <c r="A116">
        <f>ROW(Source!A117)</f>
        <v>117</v>
      </c>
      <c r="B116">
        <v>23594593</v>
      </c>
      <c r="C116">
        <v>23594587</v>
      </c>
      <c r="D116">
        <v>22520453</v>
      </c>
      <c r="E116">
        <v>1</v>
      </c>
      <c r="F116">
        <v>1</v>
      </c>
      <c r="G116">
        <v>1</v>
      </c>
      <c r="H116">
        <v>3</v>
      </c>
      <c r="I116" t="s">
        <v>531</v>
      </c>
      <c r="J116" t="s">
        <v>149</v>
      </c>
      <c r="K116" t="s">
        <v>532</v>
      </c>
      <c r="L116">
        <v>1346</v>
      </c>
      <c r="N116">
        <v>1009</v>
      </c>
      <c r="O116" t="s">
        <v>170</v>
      </c>
      <c r="P116" t="s">
        <v>170</v>
      </c>
      <c r="Q116">
        <v>1</v>
      </c>
      <c r="Y116">
        <v>0.1</v>
      </c>
      <c r="AA116">
        <v>14.73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0.1</v>
      </c>
      <c r="AV116">
        <v>0</v>
      </c>
      <c r="AW116">
        <v>2</v>
      </c>
      <c r="AX116">
        <v>23594593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B116">
        <v>0</v>
      </c>
    </row>
    <row r="117" spans="1:80" ht="12.75">
      <c r="A117">
        <f>ROW(Source!A117)</f>
        <v>117</v>
      </c>
      <c r="B117">
        <v>23594594</v>
      </c>
      <c r="C117">
        <v>23594587</v>
      </c>
      <c r="D117">
        <v>22555324</v>
      </c>
      <c r="E117">
        <v>1</v>
      </c>
      <c r="F117">
        <v>1</v>
      </c>
      <c r="G117">
        <v>1</v>
      </c>
      <c r="H117">
        <v>3</v>
      </c>
      <c r="I117" t="s">
        <v>159</v>
      </c>
      <c r="J117" t="s">
        <v>149</v>
      </c>
      <c r="K117" t="s">
        <v>160</v>
      </c>
      <c r="L117">
        <v>1354</v>
      </c>
      <c r="N117">
        <v>1010</v>
      </c>
      <c r="O117" t="s">
        <v>21</v>
      </c>
      <c r="P117" t="s">
        <v>21</v>
      </c>
      <c r="Q117">
        <v>1</v>
      </c>
      <c r="Y117">
        <v>0</v>
      </c>
      <c r="AA117">
        <v>0</v>
      </c>
      <c r="AB117">
        <v>0</v>
      </c>
      <c r="AC117">
        <v>0</v>
      </c>
      <c r="AD117">
        <v>0</v>
      </c>
      <c r="AN117">
        <v>1</v>
      </c>
      <c r="AO117">
        <v>0</v>
      </c>
      <c r="AP117">
        <v>0</v>
      </c>
      <c r="AQ117">
        <v>0</v>
      </c>
      <c r="AR117">
        <v>0</v>
      </c>
      <c r="AT117">
        <v>0</v>
      </c>
      <c r="AV117">
        <v>0</v>
      </c>
      <c r="AW117">
        <v>2</v>
      </c>
      <c r="AX117">
        <v>23594594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B117">
        <v>0</v>
      </c>
    </row>
    <row r="118" spans="1:80" ht="12.75">
      <c r="A118">
        <f>ROW(Source!A117)</f>
        <v>117</v>
      </c>
      <c r="B118">
        <v>23594595</v>
      </c>
      <c r="C118">
        <v>23594587</v>
      </c>
      <c r="D118">
        <v>22555325</v>
      </c>
      <c r="E118">
        <v>1</v>
      </c>
      <c r="F118">
        <v>1</v>
      </c>
      <c r="G118">
        <v>1</v>
      </c>
      <c r="H118">
        <v>3</v>
      </c>
      <c r="I118" t="s">
        <v>252</v>
      </c>
      <c r="J118" t="s">
        <v>149</v>
      </c>
      <c r="K118" t="s">
        <v>253</v>
      </c>
      <c r="L118">
        <v>1346</v>
      </c>
      <c r="N118">
        <v>1009</v>
      </c>
      <c r="O118" t="s">
        <v>170</v>
      </c>
      <c r="P118" t="s">
        <v>170</v>
      </c>
      <c r="Q118">
        <v>1</v>
      </c>
      <c r="Y118">
        <v>0</v>
      </c>
      <c r="AA118">
        <v>0</v>
      </c>
      <c r="AB118">
        <v>0</v>
      </c>
      <c r="AC118">
        <v>0</v>
      </c>
      <c r="AD118">
        <v>0</v>
      </c>
      <c r="AN118">
        <v>1</v>
      </c>
      <c r="AO118">
        <v>0</v>
      </c>
      <c r="AP118">
        <v>0</v>
      </c>
      <c r="AQ118">
        <v>0</v>
      </c>
      <c r="AR118">
        <v>0</v>
      </c>
      <c r="AT118">
        <v>0</v>
      </c>
      <c r="AV118">
        <v>0</v>
      </c>
      <c r="AW118">
        <v>2</v>
      </c>
      <c r="AX118">
        <v>23594595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B118">
        <v>0</v>
      </c>
    </row>
    <row r="119" spans="1:80" ht="12.75">
      <c r="A119">
        <f>ROW(Source!A117)</f>
        <v>117</v>
      </c>
      <c r="B119">
        <v>23594596</v>
      </c>
      <c r="C119">
        <v>23594587</v>
      </c>
      <c r="D119">
        <v>22555330</v>
      </c>
      <c r="E119">
        <v>1</v>
      </c>
      <c r="F119">
        <v>1</v>
      </c>
      <c r="G119">
        <v>1</v>
      </c>
      <c r="H119">
        <v>3</v>
      </c>
      <c r="I119" t="s">
        <v>168</v>
      </c>
      <c r="J119" t="s">
        <v>149</v>
      </c>
      <c r="K119" t="s">
        <v>169</v>
      </c>
      <c r="L119">
        <v>1346</v>
      </c>
      <c r="N119">
        <v>1009</v>
      </c>
      <c r="O119" t="s">
        <v>170</v>
      </c>
      <c r="P119" t="s">
        <v>170</v>
      </c>
      <c r="Q119">
        <v>1</v>
      </c>
      <c r="Y119">
        <v>0</v>
      </c>
      <c r="AA119">
        <v>0</v>
      </c>
      <c r="AB119">
        <v>0</v>
      </c>
      <c r="AC119">
        <v>0</v>
      </c>
      <c r="AD119">
        <v>0</v>
      </c>
      <c r="AN119">
        <v>1</v>
      </c>
      <c r="AO119">
        <v>0</v>
      </c>
      <c r="AP119">
        <v>0</v>
      </c>
      <c r="AQ119">
        <v>0</v>
      </c>
      <c r="AR119">
        <v>0</v>
      </c>
      <c r="AT119">
        <v>0</v>
      </c>
      <c r="AV119">
        <v>0</v>
      </c>
      <c r="AW119">
        <v>2</v>
      </c>
      <c r="AX119">
        <v>23594596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B119">
        <v>0</v>
      </c>
    </row>
    <row r="120" spans="1:80" ht="12.75">
      <c r="A120">
        <f>ROW(Source!A117)</f>
        <v>117</v>
      </c>
      <c r="B120">
        <v>23594597</v>
      </c>
      <c r="C120">
        <v>23594587</v>
      </c>
      <c r="D120">
        <v>22555328</v>
      </c>
      <c r="E120">
        <v>1</v>
      </c>
      <c r="F120">
        <v>1</v>
      </c>
      <c r="G120">
        <v>1</v>
      </c>
      <c r="H120">
        <v>3</v>
      </c>
      <c r="I120" t="s">
        <v>172</v>
      </c>
      <c r="J120" t="s">
        <v>149</v>
      </c>
      <c r="K120" t="s">
        <v>173</v>
      </c>
      <c r="L120">
        <v>1348</v>
      </c>
      <c r="N120">
        <v>1009</v>
      </c>
      <c r="O120" t="s">
        <v>40</v>
      </c>
      <c r="P120" t="s">
        <v>40</v>
      </c>
      <c r="Q120">
        <v>1000</v>
      </c>
      <c r="Y120">
        <v>0</v>
      </c>
      <c r="AA120">
        <v>0</v>
      </c>
      <c r="AB120">
        <v>0</v>
      </c>
      <c r="AC120">
        <v>0</v>
      </c>
      <c r="AD120">
        <v>0</v>
      </c>
      <c r="AN120">
        <v>1</v>
      </c>
      <c r="AO120">
        <v>0</v>
      </c>
      <c r="AP120">
        <v>0</v>
      </c>
      <c r="AQ120">
        <v>0</v>
      </c>
      <c r="AR120">
        <v>0</v>
      </c>
      <c r="AT120">
        <v>0</v>
      </c>
      <c r="AV120">
        <v>0</v>
      </c>
      <c r="AW120">
        <v>2</v>
      </c>
      <c r="AX120">
        <v>23594597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B120">
        <v>0</v>
      </c>
    </row>
    <row r="121" spans="1:80" ht="12.75">
      <c r="A121">
        <f>ROW(Source!A117)</f>
        <v>117</v>
      </c>
      <c r="B121">
        <v>23594598</v>
      </c>
      <c r="C121">
        <v>23594587</v>
      </c>
      <c r="D121">
        <v>22555314</v>
      </c>
      <c r="E121">
        <v>1</v>
      </c>
      <c r="F121">
        <v>1</v>
      </c>
      <c r="G121">
        <v>1</v>
      </c>
      <c r="H121">
        <v>3</v>
      </c>
      <c r="I121" t="s">
        <v>243</v>
      </c>
      <c r="J121" t="s">
        <v>149</v>
      </c>
      <c r="K121" t="s">
        <v>244</v>
      </c>
      <c r="L121">
        <v>1348</v>
      </c>
      <c r="N121">
        <v>1009</v>
      </c>
      <c r="O121" t="s">
        <v>40</v>
      </c>
      <c r="P121" t="s">
        <v>40</v>
      </c>
      <c r="Q121">
        <v>1000</v>
      </c>
      <c r="Y121">
        <v>0</v>
      </c>
      <c r="AA121">
        <v>0</v>
      </c>
      <c r="AB121">
        <v>0</v>
      </c>
      <c r="AC121">
        <v>0</v>
      </c>
      <c r="AD121">
        <v>0</v>
      </c>
      <c r="AN121">
        <v>1</v>
      </c>
      <c r="AO121">
        <v>0</v>
      </c>
      <c r="AP121">
        <v>0</v>
      </c>
      <c r="AQ121">
        <v>0</v>
      </c>
      <c r="AR121">
        <v>0</v>
      </c>
      <c r="AT121">
        <v>0</v>
      </c>
      <c r="AV121">
        <v>0</v>
      </c>
      <c r="AW121">
        <v>2</v>
      </c>
      <c r="AX121">
        <v>23594598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B121">
        <v>0</v>
      </c>
    </row>
    <row r="122" spans="1:80" ht="12.75">
      <c r="A122">
        <f>ROW(Source!A124)</f>
        <v>124</v>
      </c>
      <c r="B122">
        <v>23594098</v>
      </c>
      <c r="C122">
        <v>23594097</v>
      </c>
      <c r="D122">
        <v>20587995</v>
      </c>
      <c r="E122">
        <v>1</v>
      </c>
      <c r="F122">
        <v>1</v>
      </c>
      <c r="G122">
        <v>1</v>
      </c>
      <c r="H122">
        <v>1</v>
      </c>
      <c r="I122" t="s">
        <v>494</v>
      </c>
      <c r="K122" t="s">
        <v>495</v>
      </c>
      <c r="L122">
        <v>1476</v>
      </c>
      <c r="N122">
        <v>1013</v>
      </c>
      <c r="O122" t="s">
        <v>496</v>
      </c>
      <c r="P122" t="s">
        <v>497</v>
      </c>
      <c r="Q122">
        <v>1</v>
      </c>
      <c r="Y122">
        <v>3.32</v>
      </c>
      <c r="AA122">
        <v>0</v>
      </c>
      <c r="AB122">
        <v>0</v>
      </c>
      <c r="AC122">
        <v>0</v>
      </c>
      <c r="AD122">
        <v>9.07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3.32</v>
      </c>
      <c r="AV122">
        <v>1</v>
      </c>
      <c r="AW122">
        <v>2</v>
      </c>
      <c r="AX122">
        <v>23594109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B122">
        <v>0</v>
      </c>
    </row>
    <row r="123" spans="1:80" ht="12.75">
      <c r="A123">
        <f>ROW(Source!A124)</f>
        <v>124</v>
      </c>
      <c r="B123">
        <v>23594099</v>
      </c>
      <c r="C123">
        <v>23594097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29</v>
      </c>
      <c r="K123" t="s">
        <v>498</v>
      </c>
      <c r="L123">
        <v>608254</v>
      </c>
      <c r="N123">
        <v>1013</v>
      </c>
      <c r="O123" t="s">
        <v>499</v>
      </c>
      <c r="P123" t="s">
        <v>499</v>
      </c>
      <c r="Q123">
        <v>1</v>
      </c>
      <c r="Y123">
        <v>1.37</v>
      </c>
      <c r="AA123">
        <v>0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1.37</v>
      </c>
      <c r="AV123">
        <v>2</v>
      </c>
      <c r="AW123">
        <v>2</v>
      </c>
      <c r="AX123">
        <v>23594110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B123">
        <v>0</v>
      </c>
    </row>
    <row r="124" spans="1:80" ht="12.75">
      <c r="A124">
        <f>ROW(Source!A124)</f>
        <v>124</v>
      </c>
      <c r="B124">
        <v>23594100</v>
      </c>
      <c r="C124">
        <v>23594097</v>
      </c>
      <c r="D124">
        <v>22556063</v>
      </c>
      <c r="E124">
        <v>1</v>
      </c>
      <c r="F124">
        <v>1</v>
      </c>
      <c r="G124">
        <v>1</v>
      </c>
      <c r="H124">
        <v>2</v>
      </c>
      <c r="I124" t="s">
        <v>511</v>
      </c>
      <c r="J124" t="s">
        <v>501</v>
      </c>
      <c r="K124" t="s">
        <v>512</v>
      </c>
      <c r="L124">
        <v>1480</v>
      </c>
      <c r="N124">
        <v>1013</v>
      </c>
      <c r="O124" t="s">
        <v>503</v>
      </c>
      <c r="P124" t="s">
        <v>504</v>
      </c>
      <c r="Q124">
        <v>1</v>
      </c>
      <c r="Y124">
        <v>1.37</v>
      </c>
      <c r="AA124">
        <v>0</v>
      </c>
      <c r="AB124">
        <v>73.81</v>
      </c>
      <c r="AC124">
        <v>11.82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1.37</v>
      </c>
      <c r="AV124">
        <v>0</v>
      </c>
      <c r="AW124">
        <v>2</v>
      </c>
      <c r="AX124">
        <v>23594111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B124">
        <v>0</v>
      </c>
    </row>
    <row r="125" spans="1:80" ht="12.75">
      <c r="A125">
        <f>ROW(Source!A124)</f>
        <v>124</v>
      </c>
      <c r="B125">
        <v>23594101</v>
      </c>
      <c r="C125">
        <v>23594097</v>
      </c>
      <c r="D125">
        <v>22558440</v>
      </c>
      <c r="E125">
        <v>1</v>
      </c>
      <c r="F125">
        <v>1</v>
      </c>
      <c r="G125">
        <v>1</v>
      </c>
      <c r="H125">
        <v>2</v>
      </c>
      <c r="I125" t="s">
        <v>505</v>
      </c>
      <c r="J125" t="s">
        <v>501</v>
      </c>
      <c r="K125" t="s">
        <v>506</v>
      </c>
      <c r="L125">
        <v>1480</v>
      </c>
      <c r="N125">
        <v>1013</v>
      </c>
      <c r="O125" t="s">
        <v>503</v>
      </c>
      <c r="P125" t="s">
        <v>504</v>
      </c>
      <c r="Q125">
        <v>1</v>
      </c>
      <c r="Y125">
        <v>0.17</v>
      </c>
      <c r="AA125">
        <v>0</v>
      </c>
      <c r="AB125">
        <v>84.33</v>
      </c>
      <c r="AC125">
        <v>11.82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0.17</v>
      </c>
      <c r="AV125">
        <v>0</v>
      </c>
      <c r="AW125">
        <v>2</v>
      </c>
      <c r="AX125">
        <v>23594112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B125">
        <v>0</v>
      </c>
    </row>
    <row r="126" spans="1:80" ht="12.75">
      <c r="A126">
        <f>ROW(Source!A124)</f>
        <v>124</v>
      </c>
      <c r="B126">
        <v>23594102</v>
      </c>
      <c r="C126">
        <v>23594097</v>
      </c>
      <c r="D126">
        <v>22518563</v>
      </c>
      <c r="E126">
        <v>1</v>
      </c>
      <c r="F126">
        <v>1</v>
      </c>
      <c r="G126">
        <v>1</v>
      </c>
      <c r="H126">
        <v>3</v>
      </c>
      <c r="I126" t="s">
        <v>147</v>
      </c>
      <c r="J126" t="s">
        <v>149</v>
      </c>
      <c r="K126" t="s">
        <v>148</v>
      </c>
      <c r="L126">
        <v>1348</v>
      </c>
      <c r="N126">
        <v>1009</v>
      </c>
      <c r="O126" t="s">
        <v>40</v>
      </c>
      <c r="P126" t="s">
        <v>40</v>
      </c>
      <c r="Q126">
        <v>1000</v>
      </c>
      <c r="Y126">
        <v>0</v>
      </c>
      <c r="AA126">
        <v>9035.35</v>
      </c>
      <c r="AB126">
        <v>0</v>
      </c>
      <c r="AC126">
        <v>0</v>
      </c>
      <c r="AD126">
        <v>0</v>
      </c>
      <c r="AN126">
        <v>1</v>
      </c>
      <c r="AO126">
        <v>0</v>
      </c>
      <c r="AP126">
        <v>0</v>
      </c>
      <c r="AQ126">
        <v>0</v>
      </c>
      <c r="AR126">
        <v>0</v>
      </c>
      <c r="AT126">
        <v>0</v>
      </c>
      <c r="AV126">
        <v>0</v>
      </c>
      <c r="AW126">
        <v>2</v>
      </c>
      <c r="AX126">
        <v>23594113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B126">
        <v>0</v>
      </c>
    </row>
    <row r="127" spans="1:80" ht="12.75">
      <c r="A127">
        <f>ROW(Source!A124)</f>
        <v>124</v>
      </c>
      <c r="B127">
        <v>23594103</v>
      </c>
      <c r="C127">
        <v>23594097</v>
      </c>
      <c r="D127">
        <v>22520453</v>
      </c>
      <c r="E127">
        <v>1</v>
      </c>
      <c r="F127">
        <v>1</v>
      </c>
      <c r="G127">
        <v>1</v>
      </c>
      <c r="H127">
        <v>3</v>
      </c>
      <c r="I127" t="s">
        <v>531</v>
      </c>
      <c r="J127" t="s">
        <v>149</v>
      </c>
      <c r="K127" t="s">
        <v>532</v>
      </c>
      <c r="L127">
        <v>1346</v>
      </c>
      <c r="N127">
        <v>1009</v>
      </c>
      <c r="O127" t="s">
        <v>170</v>
      </c>
      <c r="P127" t="s">
        <v>170</v>
      </c>
      <c r="Q127">
        <v>1</v>
      </c>
      <c r="Y127">
        <v>0.5</v>
      </c>
      <c r="AA127">
        <v>14.73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0.5</v>
      </c>
      <c r="AV127">
        <v>0</v>
      </c>
      <c r="AW127">
        <v>2</v>
      </c>
      <c r="AX127">
        <v>23594114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B127">
        <v>0</v>
      </c>
    </row>
    <row r="128" spans="1:80" ht="12.75">
      <c r="A128">
        <f>ROW(Source!A124)</f>
        <v>124</v>
      </c>
      <c r="B128">
        <v>23594104</v>
      </c>
      <c r="C128">
        <v>23594097</v>
      </c>
      <c r="D128">
        <v>22555324</v>
      </c>
      <c r="E128">
        <v>1</v>
      </c>
      <c r="F128">
        <v>1</v>
      </c>
      <c r="G128">
        <v>1</v>
      </c>
      <c r="H128">
        <v>3</v>
      </c>
      <c r="I128" t="s">
        <v>159</v>
      </c>
      <c r="J128" t="s">
        <v>149</v>
      </c>
      <c r="K128" t="s">
        <v>160</v>
      </c>
      <c r="L128">
        <v>1354</v>
      </c>
      <c r="N128">
        <v>1010</v>
      </c>
      <c r="O128" t="s">
        <v>21</v>
      </c>
      <c r="P128" t="s">
        <v>21</v>
      </c>
      <c r="Q128">
        <v>1</v>
      </c>
      <c r="Y128">
        <v>0</v>
      </c>
      <c r="AA128">
        <v>0</v>
      </c>
      <c r="AB128">
        <v>0</v>
      </c>
      <c r="AC128">
        <v>0</v>
      </c>
      <c r="AD128">
        <v>0</v>
      </c>
      <c r="AN128">
        <v>1</v>
      </c>
      <c r="AO128">
        <v>0</v>
      </c>
      <c r="AP128">
        <v>0</v>
      </c>
      <c r="AQ128">
        <v>0</v>
      </c>
      <c r="AR128">
        <v>0</v>
      </c>
      <c r="AT128">
        <v>0</v>
      </c>
      <c r="AV128">
        <v>0</v>
      </c>
      <c r="AW128">
        <v>2</v>
      </c>
      <c r="AX128">
        <v>23594115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B128">
        <v>0</v>
      </c>
    </row>
    <row r="129" spans="1:80" ht="12.75">
      <c r="A129">
        <f>ROW(Source!A124)</f>
        <v>124</v>
      </c>
      <c r="B129">
        <v>23594105</v>
      </c>
      <c r="C129">
        <v>23594097</v>
      </c>
      <c r="D129">
        <v>22555325</v>
      </c>
      <c r="E129">
        <v>1</v>
      </c>
      <c r="F129">
        <v>1</v>
      </c>
      <c r="G129">
        <v>1</v>
      </c>
      <c r="H129">
        <v>3</v>
      </c>
      <c r="I129" t="s">
        <v>252</v>
      </c>
      <c r="J129" t="s">
        <v>149</v>
      </c>
      <c r="K129" t="s">
        <v>253</v>
      </c>
      <c r="L129">
        <v>1346</v>
      </c>
      <c r="N129">
        <v>1009</v>
      </c>
      <c r="O129" t="s">
        <v>170</v>
      </c>
      <c r="P129" t="s">
        <v>170</v>
      </c>
      <c r="Q129">
        <v>1</v>
      </c>
      <c r="Y129">
        <v>0</v>
      </c>
      <c r="AA129">
        <v>0</v>
      </c>
      <c r="AB129">
        <v>0</v>
      </c>
      <c r="AC129">
        <v>0</v>
      </c>
      <c r="AD129">
        <v>0</v>
      </c>
      <c r="AN129">
        <v>1</v>
      </c>
      <c r="AO129">
        <v>0</v>
      </c>
      <c r="AP129">
        <v>0</v>
      </c>
      <c r="AQ129">
        <v>0</v>
      </c>
      <c r="AR129">
        <v>0</v>
      </c>
      <c r="AT129">
        <v>0</v>
      </c>
      <c r="AV129">
        <v>0</v>
      </c>
      <c r="AW129">
        <v>2</v>
      </c>
      <c r="AX129">
        <v>23594116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B129">
        <v>0</v>
      </c>
    </row>
    <row r="130" spans="1:80" ht="12.75">
      <c r="A130">
        <f>ROW(Source!A124)</f>
        <v>124</v>
      </c>
      <c r="B130">
        <v>23594106</v>
      </c>
      <c r="C130">
        <v>23594097</v>
      </c>
      <c r="D130">
        <v>22555330</v>
      </c>
      <c r="E130">
        <v>1</v>
      </c>
      <c r="F130">
        <v>1</v>
      </c>
      <c r="G130">
        <v>1</v>
      </c>
      <c r="H130">
        <v>3</v>
      </c>
      <c r="I130" t="s">
        <v>168</v>
      </c>
      <c r="J130" t="s">
        <v>149</v>
      </c>
      <c r="K130" t="s">
        <v>169</v>
      </c>
      <c r="L130">
        <v>1346</v>
      </c>
      <c r="N130">
        <v>1009</v>
      </c>
      <c r="O130" t="s">
        <v>170</v>
      </c>
      <c r="P130" t="s">
        <v>170</v>
      </c>
      <c r="Q130">
        <v>1</v>
      </c>
      <c r="Y130">
        <v>0</v>
      </c>
      <c r="AA130">
        <v>0</v>
      </c>
      <c r="AB130">
        <v>0</v>
      </c>
      <c r="AC130">
        <v>0</v>
      </c>
      <c r="AD130">
        <v>0</v>
      </c>
      <c r="AN130">
        <v>1</v>
      </c>
      <c r="AO130">
        <v>0</v>
      </c>
      <c r="AP130">
        <v>0</v>
      </c>
      <c r="AQ130">
        <v>0</v>
      </c>
      <c r="AR130">
        <v>0</v>
      </c>
      <c r="AT130">
        <v>0</v>
      </c>
      <c r="AV130">
        <v>0</v>
      </c>
      <c r="AW130">
        <v>2</v>
      </c>
      <c r="AX130">
        <v>23594117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B130">
        <v>0</v>
      </c>
    </row>
    <row r="131" spans="1:80" ht="12.75">
      <c r="A131">
        <f>ROW(Source!A124)</f>
        <v>124</v>
      </c>
      <c r="B131">
        <v>23594107</v>
      </c>
      <c r="C131">
        <v>23594097</v>
      </c>
      <c r="D131">
        <v>22555328</v>
      </c>
      <c r="E131">
        <v>1</v>
      </c>
      <c r="F131">
        <v>1</v>
      </c>
      <c r="G131">
        <v>1</v>
      </c>
      <c r="H131">
        <v>3</v>
      </c>
      <c r="I131" t="s">
        <v>172</v>
      </c>
      <c r="J131" t="s">
        <v>149</v>
      </c>
      <c r="K131" t="s">
        <v>173</v>
      </c>
      <c r="L131">
        <v>1348</v>
      </c>
      <c r="N131">
        <v>1009</v>
      </c>
      <c r="O131" t="s">
        <v>40</v>
      </c>
      <c r="P131" t="s">
        <v>40</v>
      </c>
      <c r="Q131">
        <v>1000</v>
      </c>
      <c r="Y131">
        <v>0</v>
      </c>
      <c r="AA131">
        <v>0</v>
      </c>
      <c r="AB131">
        <v>0</v>
      </c>
      <c r="AC131">
        <v>0</v>
      </c>
      <c r="AD131">
        <v>0</v>
      </c>
      <c r="AN131">
        <v>1</v>
      </c>
      <c r="AO131">
        <v>0</v>
      </c>
      <c r="AP131">
        <v>0</v>
      </c>
      <c r="AQ131">
        <v>0</v>
      </c>
      <c r="AR131">
        <v>0</v>
      </c>
      <c r="AT131">
        <v>0</v>
      </c>
      <c r="AV131">
        <v>0</v>
      </c>
      <c r="AW131">
        <v>2</v>
      </c>
      <c r="AX131">
        <v>23594118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B131">
        <v>0</v>
      </c>
    </row>
    <row r="132" spans="1:80" ht="12.75">
      <c r="A132">
        <f>ROW(Source!A124)</f>
        <v>124</v>
      </c>
      <c r="B132">
        <v>23594108</v>
      </c>
      <c r="C132">
        <v>23594097</v>
      </c>
      <c r="D132">
        <v>22555314</v>
      </c>
      <c r="E132">
        <v>1</v>
      </c>
      <c r="F132">
        <v>1</v>
      </c>
      <c r="G132">
        <v>1</v>
      </c>
      <c r="H132">
        <v>3</v>
      </c>
      <c r="I132" t="s">
        <v>243</v>
      </c>
      <c r="J132" t="s">
        <v>149</v>
      </c>
      <c r="K132" t="s">
        <v>244</v>
      </c>
      <c r="L132">
        <v>1348</v>
      </c>
      <c r="N132">
        <v>1009</v>
      </c>
      <c r="O132" t="s">
        <v>40</v>
      </c>
      <c r="P132" t="s">
        <v>40</v>
      </c>
      <c r="Q132">
        <v>1000</v>
      </c>
      <c r="Y132">
        <v>0</v>
      </c>
      <c r="AA132">
        <v>0</v>
      </c>
      <c r="AB132">
        <v>0</v>
      </c>
      <c r="AC132">
        <v>0</v>
      </c>
      <c r="AD132">
        <v>0</v>
      </c>
      <c r="AN132">
        <v>1</v>
      </c>
      <c r="AO132">
        <v>0</v>
      </c>
      <c r="AP132">
        <v>0</v>
      </c>
      <c r="AQ132">
        <v>0</v>
      </c>
      <c r="AR132">
        <v>0</v>
      </c>
      <c r="AT132">
        <v>0</v>
      </c>
      <c r="AV132">
        <v>0</v>
      </c>
      <c r="AW132">
        <v>2</v>
      </c>
      <c r="AX132">
        <v>23594119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B132">
        <v>0</v>
      </c>
    </row>
    <row r="133" spans="1:80" ht="12.75">
      <c r="A133">
        <f>ROW(Source!A131)</f>
        <v>131</v>
      </c>
      <c r="B133">
        <v>23629065</v>
      </c>
      <c r="C133">
        <v>23629064</v>
      </c>
      <c r="D133">
        <v>20587934</v>
      </c>
      <c r="E133">
        <v>1</v>
      </c>
      <c r="F133">
        <v>1</v>
      </c>
      <c r="G133">
        <v>1</v>
      </c>
      <c r="H133">
        <v>1</v>
      </c>
      <c r="I133" t="s">
        <v>555</v>
      </c>
      <c r="K133" t="s">
        <v>556</v>
      </c>
      <c r="L133">
        <v>1476</v>
      </c>
      <c r="N133">
        <v>1013</v>
      </c>
      <c r="O133" t="s">
        <v>496</v>
      </c>
      <c r="P133" t="s">
        <v>497</v>
      </c>
      <c r="Q133">
        <v>1</v>
      </c>
      <c r="Y133">
        <v>1.2</v>
      </c>
      <c r="AA133">
        <v>0</v>
      </c>
      <c r="AB133">
        <v>0</v>
      </c>
      <c r="AC133">
        <v>0</v>
      </c>
      <c r="AD133">
        <v>8.53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1.2</v>
      </c>
      <c r="AV133">
        <v>1</v>
      </c>
      <c r="AW133">
        <v>2</v>
      </c>
      <c r="AX133">
        <v>23629065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B133">
        <v>0</v>
      </c>
    </row>
    <row r="134" spans="1:80" ht="12.75">
      <c r="A134">
        <f>ROW(Source!A131)</f>
        <v>131</v>
      </c>
      <c r="B134">
        <v>23629066</v>
      </c>
      <c r="C134">
        <v>23629064</v>
      </c>
      <c r="D134">
        <v>22558440</v>
      </c>
      <c r="E134">
        <v>1</v>
      </c>
      <c r="F134">
        <v>1</v>
      </c>
      <c r="G134">
        <v>1</v>
      </c>
      <c r="H134">
        <v>2</v>
      </c>
      <c r="I134" t="s">
        <v>505</v>
      </c>
      <c r="J134" t="s">
        <v>501</v>
      </c>
      <c r="K134" t="s">
        <v>506</v>
      </c>
      <c r="L134">
        <v>1480</v>
      </c>
      <c r="N134">
        <v>1013</v>
      </c>
      <c r="O134" t="s">
        <v>503</v>
      </c>
      <c r="P134" t="s">
        <v>504</v>
      </c>
      <c r="Q134">
        <v>1</v>
      </c>
      <c r="Y134">
        <v>0.06</v>
      </c>
      <c r="AA134">
        <v>0</v>
      </c>
      <c r="AB134">
        <v>84.33</v>
      </c>
      <c r="AC134">
        <v>11.82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0.06</v>
      </c>
      <c r="AV134">
        <v>0</v>
      </c>
      <c r="AW134">
        <v>2</v>
      </c>
      <c r="AX134">
        <v>23629066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B134">
        <v>0</v>
      </c>
    </row>
    <row r="135" spans="1:80" ht="12.75">
      <c r="A135">
        <f>ROW(Source!A131)</f>
        <v>131</v>
      </c>
      <c r="B135">
        <v>23629067</v>
      </c>
      <c r="C135">
        <v>23629064</v>
      </c>
      <c r="D135">
        <v>22520442</v>
      </c>
      <c r="E135">
        <v>1</v>
      </c>
      <c r="F135">
        <v>1</v>
      </c>
      <c r="G135">
        <v>1</v>
      </c>
      <c r="H135">
        <v>3</v>
      </c>
      <c r="I135" t="s">
        <v>527</v>
      </c>
      <c r="J135" t="s">
        <v>149</v>
      </c>
      <c r="K135" t="s">
        <v>528</v>
      </c>
      <c r="L135">
        <v>1348</v>
      </c>
      <c r="N135">
        <v>1009</v>
      </c>
      <c r="O135" t="s">
        <v>40</v>
      </c>
      <c r="P135" t="s">
        <v>40</v>
      </c>
      <c r="Q135">
        <v>1000</v>
      </c>
      <c r="Y135">
        <v>3E-05</v>
      </c>
      <c r="AA135">
        <v>9147.35</v>
      </c>
      <c r="AB135">
        <v>0</v>
      </c>
      <c r="AC135">
        <v>0</v>
      </c>
      <c r="AD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3E-05</v>
      </c>
      <c r="AV135">
        <v>0</v>
      </c>
      <c r="AW135">
        <v>2</v>
      </c>
      <c r="AX135">
        <v>23629067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B135">
        <v>0</v>
      </c>
    </row>
    <row r="136" spans="1:80" ht="12.75">
      <c r="A136">
        <f>ROW(Source!A131)</f>
        <v>131</v>
      </c>
      <c r="B136">
        <v>23629068</v>
      </c>
      <c r="C136">
        <v>23629064</v>
      </c>
      <c r="D136">
        <v>22518563</v>
      </c>
      <c r="E136">
        <v>1</v>
      </c>
      <c r="F136">
        <v>1</v>
      </c>
      <c r="G136">
        <v>1</v>
      </c>
      <c r="H136">
        <v>3</v>
      </c>
      <c r="I136" t="s">
        <v>147</v>
      </c>
      <c r="J136" t="s">
        <v>149</v>
      </c>
      <c r="K136" t="s">
        <v>148</v>
      </c>
      <c r="L136">
        <v>1348</v>
      </c>
      <c r="N136">
        <v>1009</v>
      </c>
      <c r="O136" t="s">
        <v>40</v>
      </c>
      <c r="P136" t="s">
        <v>40</v>
      </c>
      <c r="Q136">
        <v>1000</v>
      </c>
      <c r="Y136">
        <v>0</v>
      </c>
      <c r="AA136">
        <v>9035.35</v>
      </c>
      <c r="AB136">
        <v>0</v>
      </c>
      <c r="AC136">
        <v>0</v>
      </c>
      <c r="AD136">
        <v>0</v>
      </c>
      <c r="AN136">
        <v>1</v>
      </c>
      <c r="AO136">
        <v>0</v>
      </c>
      <c r="AP136">
        <v>0</v>
      </c>
      <c r="AQ136">
        <v>0</v>
      </c>
      <c r="AR136">
        <v>0</v>
      </c>
      <c r="AT136">
        <v>0</v>
      </c>
      <c r="AV136">
        <v>0</v>
      </c>
      <c r="AW136">
        <v>2</v>
      </c>
      <c r="AX136">
        <v>23629068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B136">
        <v>0</v>
      </c>
    </row>
    <row r="137" spans="1:80" ht="12.75">
      <c r="A137">
        <f>ROW(Source!A131)</f>
        <v>131</v>
      </c>
      <c r="B137">
        <v>23629069</v>
      </c>
      <c r="C137">
        <v>23629064</v>
      </c>
      <c r="D137">
        <v>22524869</v>
      </c>
      <c r="E137">
        <v>1</v>
      </c>
      <c r="F137">
        <v>1</v>
      </c>
      <c r="G137">
        <v>1</v>
      </c>
      <c r="H137">
        <v>3</v>
      </c>
      <c r="I137" t="s">
        <v>533</v>
      </c>
      <c r="J137" t="s">
        <v>149</v>
      </c>
      <c r="K137" t="s">
        <v>534</v>
      </c>
      <c r="L137">
        <v>1348</v>
      </c>
      <c r="N137">
        <v>1009</v>
      </c>
      <c r="O137" t="s">
        <v>40</v>
      </c>
      <c r="P137" t="s">
        <v>40</v>
      </c>
      <c r="Q137">
        <v>1000</v>
      </c>
      <c r="Y137">
        <v>3E-05</v>
      </c>
      <c r="AA137">
        <v>9252.25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3E-05</v>
      </c>
      <c r="AV137">
        <v>0</v>
      </c>
      <c r="AW137">
        <v>2</v>
      </c>
      <c r="AX137">
        <v>23629069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B137">
        <v>0</v>
      </c>
    </row>
    <row r="138" spans="1:80" ht="12.75">
      <c r="A138">
        <f>ROW(Source!A131)</f>
        <v>131</v>
      </c>
      <c r="B138">
        <v>23629070</v>
      </c>
      <c r="C138">
        <v>23629064</v>
      </c>
      <c r="D138">
        <v>22555333</v>
      </c>
      <c r="E138">
        <v>1</v>
      </c>
      <c r="F138">
        <v>1</v>
      </c>
      <c r="G138">
        <v>1</v>
      </c>
      <c r="H138">
        <v>3</v>
      </c>
      <c r="I138" t="s">
        <v>274</v>
      </c>
      <c r="J138" t="s">
        <v>149</v>
      </c>
      <c r="K138" t="s">
        <v>275</v>
      </c>
      <c r="L138">
        <v>1035</v>
      </c>
      <c r="N138">
        <v>1013</v>
      </c>
      <c r="O138" t="s">
        <v>276</v>
      </c>
      <c r="P138" t="s">
        <v>276</v>
      </c>
      <c r="Q138">
        <v>1</v>
      </c>
      <c r="Y138">
        <v>0</v>
      </c>
      <c r="AA138">
        <v>0</v>
      </c>
      <c r="AB138">
        <v>0</v>
      </c>
      <c r="AC138">
        <v>0</v>
      </c>
      <c r="AD138">
        <v>0</v>
      </c>
      <c r="AN138">
        <v>1</v>
      </c>
      <c r="AO138">
        <v>0</v>
      </c>
      <c r="AP138">
        <v>0</v>
      </c>
      <c r="AQ138">
        <v>0</v>
      </c>
      <c r="AR138">
        <v>0</v>
      </c>
      <c r="AT138">
        <v>0</v>
      </c>
      <c r="AV138">
        <v>0</v>
      </c>
      <c r="AW138">
        <v>2</v>
      </c>
      <c r="AX138">
        <v>23629070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B138">
        <v>0</v>
      </c>
    </row>
    <row r="139" spans="1:80" ht="12.75">
      <c r="A139">
        <f>ROW(Source!A131)</f>
        <v>131</v>
      </c>
      <c r="B139">
        <v>23629071</v>
      </c>
      <c r="C139">
        <v>23629064</v>
      </c>
      <c r="D139">
        <v>22555329</v>
      </c>
      <c r="E139">
        <v>1</v>
      </c>
      <c r="F139">
        <v>1</v>
      </c>
      <c r="G139">
        <v>1</v>
      </c>
      <c r="H139">
        <v>3</v>
      </c>
      <c r="I139" t="s">
        <v>197</v>
      </c>
      <c r="J139" t="s">
        <v>149</v>
      </c>
      <c r="K139" t="s">
        <v>198</v>
      </c>
      <c r="L139">
        <v>1346</v>
      </c>
      <c r="N139">
        <v>1009</v>
      </c>
      <c r="O139" t="s">
        <v>170</v>
      </c>
      <c r="P139" t="s">
        <v>170</v>
      </c>
      <c r="Q139">
        <v>1</v>
      </c>
      <c r="Y139">
        <v>0</v>
      </c>
      <c r="AA139">
        <v>0</v>
      </c>
      <c r="AB139">
        <v>0</v>
      </c>
      <c r="AC139">
        <v>0</v>
      </c>
      <c r="AD139">
        <v>0</v>
      </c>
      <c r="AN139">
        <v>1</v>
      </c>
      <c r="AO139">
        <v>0</v>
      </c>
      <c r="AP139">
        <v>0</v>
      </c>
      <c r="AQ139">
        <v>0</v>
      </c>
      <c r="AR139">
        <v>0</v>
      </c>
      <c r="AT139">
        <v>0</v>
      </c>
      <c r="AV139">
        <v>0</v>
      </c>
      <c r="AW139">
        <v>2</v>
      </c>
      <c r="AX139">
        <v>23629071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B139">
        <v>0</v>
      </c>
    </row>
    <row r="140" spans="1:80" ht="12.75">
      <c r="A140">
        <f>ROW(Source!A135)</f>
        <v>135</v>
      </c>
      <c r="B140">
        <v>23594127</v>
      </c>
      <c r="C140">
        <v>23594126</v>
      </c>
      <c r="D140">
        <v>20588093</v>
      </c>
      <c r="E140">
        <v>1</v>
      </c>
      <c r="F140">
        <v>1</v>
      </c>
      <c r="G140">
        <v>1</v>
      </c>
      <c r="H140">
        <v>1</v>
      </c>
      <c r="I140" t="s">
        <v>557</v>
      </c>
      <c r="K140" t="s">
        <v>558</v>
      </c>
      <c r="L140">
        <v>1476</v>
      </c>
      <c r="N140">
        <v>1013</v>
      </c>
      <c r="O140" t="s">
        <v>496</v>
      </c>
      <c r="P140" t="s">
        <v>497</v>
      </c>
      <c r="Q140">
        <v>1</v>
      </c>
      <c r="Y140">
        <v>4.17</v>
      </c>
      <c r="AA140">
        <v>0</v>
      </c>
      <c r="AB140">
        <v>0</v>
      </c>
      <c r="AC140">
        <v>0</v>
      </c>
      <c r="AD140">
        <v>10.06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4.17</v>
      </c>
      <c r="AV140">
        <v>1</v>
      </c>
      <c r="AW140">
        <v>2</v>
      </c>
      <c r="AX140">
        <v>23594150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B140">
        <v>0</v>
      </c>
    </row>
    <row r="141" spans="1:80" ht="12.75">
      <c r="A141">
        <f>ROW(Source!A135)</f>
        <v>135</v>
      </c>
      <c r="B141">
        <v>23594128</v>
      </c>
      <c r="C141">
        <v>23594126</v>
      </c>
      <c r="D141">
        <v>121548</v>
      </c>
      <c r="E141">
        <v>1</v>
      </c>
      <c r="F141">
        <v>1</v>
      </c>
      <c r="G141">
        <v>1</v>
      </c>
      <c r="H141">
        <v>1</v>
      </c>
      <c r="I141" t="s">
        <v>29</v>
      </c>
      <c r="K141" t="s">
        <v>498</v>
      </c>
      <c r="L141">
        <v>608254</v>
      </c>
      <c r="N141">
        <v>1013</v>
      </c>
      <c r="O141" t="s">
        <v>499</v>
      </c>
      <c r="P141" t="s">
        <v>499</v>
      </c>
      <c r="Q141">
        <v>1</v>
      </c>
      <c r="Y141">
        <v>0.01</v>
      </c>
      <c r="AA141">
        <v>0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0.01</v>
      </c>
      <c r="AV141">
        <v>2</v>
      </c>
      <c r="AW141">
        <v>2</v>
      </c>
      <c r="AX141">
        <v>23594151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B141">
        <v>0</v>
      </c>
    </row>
    <row r="142" spans="1:80" ht="12.75">
      <c r="A142">
        <f>ROW(Source!A135)</f>
        <v>135</v>
      </c>
      <c r="B142">
        <v>23594129</v>
      </c>
      <c r="C142">
        <v>23594126</v>
      </c>
      <c r="D142">
        <v>22555851</v>
      </c>
      <c r="E142">
        <v>1</v>
      </c>
      <c r="F142">
        <v>1</v>
      </c>
      <c r="G142">
        <v>1</v>
      </c>
      <c r="H142">
        <v>2</v>
      </c>
      <c r="I142" t="s">
        <v>559</v>
      </c>
      <c r="J142" t="s">
        <v>501</v>
      </c>
      <c r="K142" t="s">
        <v>560</v>
      </c>
      <c r="L142">
        <v>1480</v>
      </c>
      <c r="N142">
        <v>1013</v>
      </c>
      <c r="O142" t="s">
        <v>503</v>
      </c>
      <c r="P142" t="s">
        <v>504</v>
      </c>
      <c r="Q142">
        <v>1</v>
      </c>
      <c r="Y142">
        <v>0.01</v>
      </c>
      <c r="AA142">
        <v>0</v>
      </c>
      <c r="AB142">
        <v>139.65</v>
      </c>
      <c r="AC142">
        <v>11.82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0.01</v>
      </c>
      <c r="AV142">
        <v>0</v>
      </c>
      <c r="AW142">
        <v>2</v>
      </c>
      <c r="AX142">
        <v>23594152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B142">
        <v>0</v>
      </c>
    </row>
    <row r="143" spans="1:80" ht="12.75">
      <c r="A143">
        <f>ROW(Source!A135)</f>
        <v>135</v>
      </c>
      <c r="B143">
        <v>23594130</v>
      </c>
      <c r="C143">
        <v>23594126</v>
      </c>
      <c r="D143">
        <v>22556164</v>
      </c>
      <c r="E143">
        <v>1</v>
      </c>
      <c r="F143">
        <v>1</v>
      </c>
      <c r="G143">
        <v>1</v>
      </c>
      <c r="H143">
        <v>2</v>
      </c>
      <c r="I143" t="s">
        <v>561</v>
      </c>
      <c r="J143" t="s">
        <v>501</v>
      </c>
      <c r="K143" t="s">
        <v>562</v>
      </c>
      <c r="L143">
        <v>1480</v>
      </c>
      <c r="N143">
        <v>1013</v>
      </c>
      <c r="O143" t="s">
        <v>503</v>
      </c>
      <c r="P143" t="s">
        <v>504</v>
      </c>
      <c r="Q143">
        <v>1</v>
      </c>
      <c r="Y143">
        <v>0.13</v>
      </c>
      <c r="AA143">
        <v>0</v>
      </c>
      <c r="AB143">
        <v>8.63</v>
      </c>
      <c r="AC143">
        <v>0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0.13</v>
      </c>
      <c r="AV143">
        <v>0</v>
      </c>
      <c r="AW143">
        <v>2</v>
      </c>
      <c r="AX143">
        <v>23594153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B143">
        <v>0</v>
      </c>
    </row>
    <row r="144" spans="1:80" ht="12.75">
      <c r="A144">
        <f>ROW(Source!A135)</f>
        <v>135</v>
      </c>
      <c r="B144">
        <v>23594131</v>
      </c>
      <c r="C144">
        <v>23594126</v>
      </c>
      <c r="D144">
        <v>22558045</v>
      </c>
      <c r="E144">
        <v>1</v>
      </c>
      <c r="F144">
        <v>1</v>
      </c>
      <c r="G144">
        <v>1</v>
      </c>
      <c r="H144">
        <v>2</v>
      </c>
      <c r="I144" t="s">
        <v>563</v>
      </c>
      <c r="J144" t="s">
        <v>501</v>
      </c>
      <c r="K144" t="s">
        <v>564</v>
      </c>
      <c r="L144">
        <v>1480</v>
      </c>
      <c r="N144">
        <v>1013</v>
      </c>
      <c r="O144" t="s">
        <v>503</v>
      </c>
      <c r="P144" t="s">
        <v>504</v>
      </c>
      <c r="Q144">
        <v>1</v>
      </c>
      <c r="Y144">
        <v>0.28</v>
      </c>
      <c r="AA144">
        <v>0</v>
      </c>
      <c r="AB144">
        <v>2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0.28</v>
      </c>
      <c r="AV144">
        <v>0</v>
      </c>
      <c r="AW144">
        <v>2</v>
      </c>
      <c r="AX144">
        <v>23594154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B144">
        <v>0</v>
      </c>
    </row>
    <row r="145" spans="1:80" ht="12.75">
      <c r="A145">
        <f>ROW(Source!A135)</f>
        <v>135</v>
      </c>
      <c r="B145">
        <v>23594132</v>
      </c>
      <c r="C145">
        <v>23594126</v>
      </c>
      <c r="D145">
        <v>22558209</v>
      </c>
      <c r="E145">
        <v>1</v>
      </c>
      <c r="F145">
        <v>1</v>
      </c>
      <c r="G145">
        <v>1</v>
      </c>
      <c r="H145">
        <v>2</v>
      </c>
      <c r="I145" t="s">
        <v>565</v>
      </c>
      <c r="J145" t="s">
        <v>501</v>
      </c>
      <c r="K145" t="s">
        <v>566</v>
      </c>
      <c r="L145">
        <v>1480</v>
      </c>
      <c r="N145">
        <v>1013</v>
      </c>
      <c r="O145" t="s">
        <v>503</v>
      </c>
      <c r="P145" t="s">
        <v>504</v>
      </c>
      <c r="Q145">
        <v>1</v>
      </c>
      <c r="Y145">
        <v>0.38</v>
      </c>
      <c r="AA145">
        <v>0</v>
      </c>
      <c r="AB145">
        <v>1.07</v>
      </c>
      <c r="AC145">
        <v>0</v>
      </c>
      <c r="AD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0.38</v>
      </c>
      <c r="AV145">
        <v>0</v>
      </c>
      <c r="AW145">
        <v>2</v>
      </c>
      <c r="AX145">
        <v>23594155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B145">
        <v>0</v>
      </c>
    </row>
    <row r="146" spans="1:80" ht="12.75">
      <c r="A146">
        <f>ROW(Source!A135)</f>
        <v>135</v>
      </c>
      <c r="B146">
        <v>23594133</v>
      </c>
      <c r="C146">
        <v>23594126</v>
      </c>
      <c r="D146">
        <v>22558441</v>
      </c>
      <c r="E146">
        <v>1</v>
      </c>
      <c r="F146">
        <v>1</v>
      </c>
      <c r="G146">
        <v>1</v>
      </c>
      <c r="H146">
        <v>2</v>
      </c>
      <c r="I146" t="s">
        <v>567</v>
      </c>
      <c r="J146" t="s">
        <v>501</v>
      </c>
      <c r="K146" t="s">
        <v>568</v>
      </c>
      <c r="L146">
        <v>1480</v>
      </c>
      <c r="N146">
        <v>1013</v>
      </c>
      <c r="O146" t="s">
        <v>503</v>
      </c>
      <c r="P146" t="s">
        <v>504</v>
      </c>
      <c r="Q146">
        <v>1</v>
      </c>
      <c r="Y146">
        <v>0.01</v>
      </c>
      <c r="AA146">
        <v>0</v>
      </c>
      <c r="AB146">
        <v>99.65</v>
      </c>
      <c r="AC146">
        <v>11.82</v>
      </c>
      <c r="AD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0.01</v>
      </c>
      <c r="AV146">
        <v>0</v>
      </c>
      <c r="AW146">
        <v>2</v>
      </c>
      <c r="AX146">
        <v>23594156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B146">
        <v>0</v>
      </c>
    </row>
    <row r="147" spans="1:80" ht="12.75">
      <c r="A147">
        <f>ROW(Source!A135)</f>
        <v>135</v>
      </c>
      <c r="B147">
        <v>23594134</v>
      </c>
      <c r="C147">
        <v>23594126</v>
      </c>
      <c r="D147">
        <v>22519559</v>
      </c>
      <c r="E147">
        <v>1</v>
      </c>
      <c r="F147">
        <v>1</v>
      </c>
      <c r="G147">
        <v>1</v>
      </c>
      <c r="H147">
        <v>3</v>
      </c>
      <c r="I147" t="s">
        <v>569</v>
      </c>
      <c r="J147" t="s">
        <v>149</v>
      </c>
      <c r="K147" t="s">
        <v>570</v>
      </c>
      <c r="L147">
        <v>1346</v>
      </c>
      <c r="N147">
        <v>1009</v>
      </c>
      <c r="O147" t="s">
        <v>170</v>
      </c>
      <c r="P147" t="s">
        <v>170</v>
      </c>
      <c r="Q147">
        <v>1</v>
      </c>
      <c r="Y147">
        <v>0.029</v>
      </c>
      <c r="AA147">
        <v>35.58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0.029</v>
      </c>
      <c r="AV147">
        <v>0</v>
      </c>
      <c r="AW147">
        <v>2</v>
      </c>
      <c r="AX147">
        <v>23594157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B147">
        <v>0</v>
      </c>
    </row>
    <row r="148" spans="1:80" ht="12.75">
      <c r="A148">
        <f>ROW(Source!A135)</f>
        <v>135</v>
      </c>
      <c r="B148">
        <v>23594135</v>
      </c>
      <c r="C148">
        <v>23594126</v>
      </c>
      <c r="D148">
        <v>22520587</v>
      </c>
      <c r="E148">
        <v>1</v>
      </c>
      <c r="F148">
        <v>1</v>
      </c>
      <c r="G148">
        <v>1</v>
      </c>
      <c r="H148">
        <v>3</v>
      </c>
      <c r="I148" t="s">
        <v>571</v>
      </c>
      <c r="J148" t="s">
        <v>149</v>
      </c>
      <c r="K148" t="s">
        <v>572</v>
      </c>
      <c r="L148">
        <v>1358</v>
      </c>
      <c r="N148">
        <v>1010</v>
      </c>
      <c r="O148" t="s">
        <v>573</v>
      </c>
      <c r="P148" t="s">
        <v>573</v>
      </c>
      <c r="Q148">
        <v>10</v>
      </c>
      <c r="Y148">
        <v>1.22</v>
      </c>
      <c r="AA148">
        <v>22.49</v>
      </c>
      <c r="AB148">
        <v>0</v>
      </c>
      <c r="AC148">
        <v>0</v>
      </c>
      <c r="AD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1.22</v>
      </c>
      <c r="AV148">
        <v>0</v>
      </c>
      <c r="AW148">
        <v>2</v>
      </c>
      <c r="AX148">
        <v>23594158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B148">
        <v>0</v>
      </c>
    </row>
    <row r="149" spans="1:80" ht="12.75">
      <c r="A149">
        <f>ROW(Source!A135)</f>
        <v>135</v>
      </c>
      <c r="B149">
        <v>23594136</v>
      </c>
      <c r="C149">
        <v>23594126</v>
      </c>
      <c r="D149">
        <v>22518453</v>
      </c>
      <c r="E149">
        <v>1</v>
      </c>
      <c r="F149">
        <v>1</v>
      </c>
      <c r="G149">
        <v>1</v>
      </c>
      <c r="H149">
        <v>3</v>
      </c>
      <c r="I149" t="s">
        <v>574</v>
      </c>
      <c r="J149" t="s">
        <v>149</v>
      </c>
      <c r="K149" t="s">
        <v>575</v>
      </c>
      <c r="L149">
        <v>1346</v>
      </c>
      <c r="N149">
        <v>1009</v>
      </c>
      <c r="O149" t="s">
        <v>170</v>
      </c>
      <c r="P149" t="s">
        <v>170</v>
      </c>
      <c r="Q149">
        <v>1</v>
      </c>
      <c r="Y149">
        <v>0.07</v>
      </c>
      <c r="AA149">
        <v>8.84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0.07</v>
      </c>
      <c r="AV149">
        <v>0</v>
      </c>
      <c r="AW149">
        <v>2</v>
      </c>
      <c r="AX149">
        <v>23594159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B149">
        <v>0</v>
      </c>
    </row>
    <row r="150" spans="1:80" ht="12.75">
      <c r="A150">
        <f>ROW(Source!A135)</f>
        <v>135</v>
      </c>
      <c r="B150">
        <v>23594137</v>
      </c>
      <c r="C150">
        <v>23594126</v>
      </c>
      <c r="D150">
        <v>22520708</v>
      </c>
      <c r="E150">
        <v>1</v>
      </c>
      <c r="F150">
        <v>1</v>
      </c>
      <c r="G150">
        <v>1</v>
      </c>
      <c r="H150">
        <v>3</v>
      </c>
      <c r="I150" t="s">
        <v>576</v>
      </c>
      <c r="J150" t="s">
        <v>149</v>
      </c>
      <c r="K150" t="s">
        <v>577</v>
      </c>
      <c r="L150">
        <v>1346</v>
      </c>
      <c r="N150">
        <v>1009</v>
      </c>
      <c r="O150" t="s">
        <v>170</v>
      </c>
      <c r="P150" t="s">
        <v>170</v>
      </c>
      <c r="Q150">
        <v>1</v>
      </c>
      <c r="Y150">
        <v>0.008</v>
      </c>
      <c r="AA150">
        <v>11.79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0.008</v>
      </c>
      <c r="AV150">
        <v>0</v>
      </c>
      <c r="AW150">
        <v>2</v>
      </c>
      <c r="AX150">
        <v>23594160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B150">
        <v>0</v>
      </c>
    </row>
    <row r="151" spans="1:80" ht="12.75">
      <c r="A151">
        <f>ROW(Source!A135)</f>
        <v>135</v>
      </c>
      <c r="B151">
        <v>23594138</v>
      </c>
      <c r="C151">
        <v>23594126</v>
      </c>
      <c r="D151">
        <v>22518562</v>
      </c>
      <c r="E151">
        <v>1</v>
      </c>
      <c r="F151">
        <v>1</v>
      </c>
      <c r="G151">
        <v>1</v>
      </c>
      <c r="H151">
        <v>3</v>
      </c>
      <c r="I151" t="s">
        <v>578</v>
      </c>
      <c r="J151" t="s">
        <v>149</v>
      </c>
      <c r="K151" t="s">
        <v>148</v>
      </c>
      <c r="L151">
        <v>1346</v>
      </c>
      <c r="N151">
        <v>1009</v>
      </c>
      <c r="O151" t="s">
        <v>170</v>
      </c>
      <c r="P151" t="s">
        <v>170</v>
      </c>
      <c r="Q151">
        <v>1</v>
      </c>
      <c r="Y151">
        <v>0.959</v>
      </c>
      <c r="AA151">
        <v>9.03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0.959</v>
      </c>
      <c r="AV151">
        <v>0</v>
      </c>
      <c r="AW151">
        <v>2</v>
      </c>
      <c r="AX151">
        <v>23594161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B151">
        <v>0</v>
      </c>
    </row>
    <row r="152" spans="1:80" ht="12.75">
      <c r="A152">
        <f>ROW(Source!A135)</f>
        <v>135</v>
      </c>
      <c r="B152">
        <v>23594139</v>
      </c>
      <c r="C152">
        <v>23594126</v>
      </c>
      <c r="D152">
        <v>22519482</v>
      </c>
      <c r="E152">
        <v>1</v>
      </c>
      <c r="F152">
        <v>1</v>
      </c>
      <c r="G152">
        <v>1</v>
      </c>
      <c r="H152">
        <v>3</v>
      </c>
      <c r="I152" t="s">
        <v>579</v>
      </c>
      <c r="J152" t="s">
        <v>149</v>
      </c>
      <c r="K152" t="s">
        <v>580</v>
      </c>
      <c r="L152">
        <v>1346</v>
      </c>
      <c r="N152">
        <v>1009</v>
      </c>
      <c r="O152" t="s">
        <v>170</v>
      </c>
      <c r="P152" t="s">
        <v>170</v>
      </c>
      <c r="Q152">
        <v>1</v>
      </c>
      <c r="Y152">
        <v>0.046</v>
      </c>
      <c r="AA152">
        <v>27.65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0.046</v>
      </c>
      <c r="AV152">
        <v>0</v>
      </c>
      <c r="AW152">
        <v>2</v>
      </c>
      <c r="AX152">
        <v>23594162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B152">
        <v>0</v>
      </c>
    </row>
    <row r="153" spans="1:80" ht="12.75">
      <c r="A153">
        <f>ROW(Source!A135)</f>
        <v>135</v>
      </c>
      <c r="B153">
        <v>23594140</v>
      </c>
      <c r="C153">
        <v>23594126</v>
      </c>
      <c r="D153">
        <v>22520580</v>
      </c>
      <c r="E153">
        <v>1</v>
      </c>
      <c r="F153">
        <v>1</v>
      </c>
      <c r="G153">
        <v>1</v>
      </c>
      <c r="H153">
        <v>3</v>
      </c>
      <c r="I153" t="s">
        <v>581</v>
      </c>
      <c r="J153" t="s">
        <v>149</v>
      </c>
      <c r="K153" t="s">
        <v>582</v>
      </c>
      <c r="L153">
        <v>1346</v>
      </c>
      <c r="N153">
        <v>1009</v>
      </c>
      <c r="O153" t="s">
        <v>170</v>
      </c>
      <c r="P153" t="s">
        <v>170</v>
      </c>
      <c r="Q153">
        <v>1</v>
      </c>
      <c r="Y153">
        <v>0.005</v>
      </c>
      <c r="AA153">
        <v>130.49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0.005</v>
      </c>
      <c r="AV153">
        <v>0</v>
      </c>
      <c r="AW153">
        <v>2</v>
      </c>
      <c r="AX153">
        <v>23594163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B153">
        <v>0</v>
      </c>
    </row>
    <row r="154" spans="1:80" ht="12.75">
      <c r="A154">
        <f>ROW(Source!A135)</f>
        <v>135</v>
      </c>
      <c r="B154">
        <v>23594141</v>
      </c>
      <c r="C154">
        <v>23594126</v>
      </c>
      <c r="D154">
        <v>22519709</v>
      </c>
      <c r="E154">
        <v>1</v>
      </c>
      <c r="F154">
        <v>1</v>
      </c>
      <c r="G154">
        <v>1</v>
      </c>
      <c r="H154">
        <v>3</v>
      </c>
      <c r="I154" t="s">
        <v>583</v>
      </c>
      <c r="J154" t="s">
        <v>149</v>
      </c>
      <c r="K154" t="s">
        <v>584</v>
      </c>
      <c r="L154">
        <v>1346</v>
      </c>
      <c r="N154">
        <v>1009</v>
      </c>
      <c r="O154" t="s">
        <v>170</v>
      </c>
      <c r="P154" t="s">
        <v>170</v>
      </c>
      <c r="Q154">
        <v>1</v>
      </c>
      <c r="Y154">
        <v>0.072</v>
      </c>
      <c r="AA154">
        <v>93.22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0.072</v>
      </c>
      <c r="AV154">
        <v>0</v>
      </c>
      <c r="AW154">
        <v>2</v>
      </c>
      <c r="AX154">
        <v>23594164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B154">
        <v>0</v>
      </c>
    </row>
    <row r="155" spans="1:80" ht="12.75">
      <c r="A155">
        <f>ROW(Source!A135)</f>
        <v>135</v>
      </c>
      <c r="B155">
        <v>23594142</v>
      </c>
      <c r="C155">
        <v>23594126</v>
      </c>
      <c r="D155">
        <v>22518666</v>
      </c>
      <c r="E155">
        <v>1</v>
      </c>
      <c r="F155">
        <v>1</v>
      </c>
      <c r="G155">
        <v>1</v>
      </c>
      <c r="H155">
        <v>3</v>
      </c>
      <c r="I155" t="s">
        <v>585</v>
      </c>
      <c r="J155" t="s">
        <v>149</v>
      </c>
      <c r="K155" t="s">
        <v>586</v>
      </c>
      <c r="L155">
        <v>1358</v>
      </c>
      <c r="N155">
        <v>1010</v>
      </c>
      <c r="O155" t="s">
        <v>573</v>
      </c>
      <c r="P155" t="s">
        <v>573</v>
      </c>
      <c r="Q155">
        <v>10</v>
      </c>
      <c r="Y155">
        <v>1.22</v>
      </c>
      <c r="AA155">
        <v>17.32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1.22</v>
      </c>
      <c r="AV155">
        <v>0</v>
      </c>
      <c r="AW155">
        <v>2</v>
      </c>
      <c r="AX155">
        <v>23594165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B155">
        <v>0</v>
      </c>
    </row>
    <row r="156" spans="1:80" ht="12.75">
      <c r="A156">
        <f>ROW(Source!A135)</f>
        <v>135</v>
      </c>
      <c r="B156">
        <v>23594143</v>
      </c>
      <c r="C156">
        <v>23594126</v>
      </c>
      <c r="D156">
        <v>22518696</v>
      </c>
      <c r="E156">
        <v>1</v>
      </c>
      <c r="F156">
        <v>1</v>
      </c>
      <c r="G156">
        <v>1</v>
      </c>
      <c r="H156">
        <v>3</v>
      </c>
      <c r="I156" t="s">
        <v>587</v>
      </c>
      <c r="J156" t="s">
        <v>149</v>
      </c>
      <c r="K156" t="s">
        <v>588</v>
      </c>
      <c r="L156">
        <v>1355</v>
      </c>
      <c r="N156">
        <v>1010</v>
      </c>
      <c r="O156" t="s">
        <v>32</v>
      </c>
      <c r="P156" t="s">
        <v>32</v>
      </c>
      <c r="Q156">
        <v>100</v>
      </c>
      <c r="Y156">
        <v>0.01</v>
      </c>
      <c r="AA156">
        <v>84.87</v>
      </c>
      <c r="AB156">
        <v>0</v>
      </c>
      <c r="AC156">
        <v>0</v>
      </c>
      <c r="AD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0.01</v>
      </c>
      <c r="AV156">
        <v>0</v>
      </c>
      <c r="AW156">
        <v>2</v>
      </c>
      <c r="AX156">
        <v>23594166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B156">
        <v>0</v>
      </c>
    </row>
    <row r="157" spans="1:80" ht="12.75">
      <c r="A157">
        <f>ROW(Source!A135)</f>
        <v>135</v>
      </c>
      <c r="B157">
        <v>23594144</v>
      </c>
      <c r="C157">
        <v>23594126</v>
      </c>
      <c r="D157">
        <v>22524492</v>
      </c>
      <c r="E157">
        <v>1</v>
      </c>
      <c r="F157">
        <v>1</v>
      </c>
      <c r="G157">
        <v>1</v>
      </c>
      <c r="H157">
        <v>3</v>
      </c>
      <c r="I157" t="s">
        <v>589</v>
      </c>
      <c r="J157" t="s">
        <v>149</v>
      </c>
      <c r="K157" t="s">
        <v>590</v>
      </c>
      <c r="L157">
        <v>1355</v>
      </c>
      <c r="N157">
        <v>1010</v>
      </c>
      <c r="O157" t="s">
        <v>32</v>
      </c>
      <c r="P157" t="s">
        <v>32</v>
      </c>
      <c r="Q157">
        <v>100</v>
      </c>
      <c r="Y157">
        <v>0.02</v>
      </c>
      <c r="AA157">
        <v>28.51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0.02</v>
      </c>
      <c r="AV157">
        <v>0</v>
      </c>
      <c r="AW157">
        <v>2</v>
      </c>
      <c r="AX157">
        <v>23594167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B157">
        <v>0</v>
      </c>
    </row>
    <row r="158" spans="1:80" ht="12.75">
      <c r="A158">
        <f>ROW(Source!A135)</f>
        <v>135</v>
      </c>
      <c r="B158">
        <v>23594145</v>
      </c>
      <c r="C158">
        <v>23594126</v>
      </c>
      <c r="D158">
        <v>22531367</v>
      </c>
      <c r="E158">
        <v>1</v>
      </c>
      <c r="F158">
        <v>1</v>
      </c>
      <c r="G158">
        <v>1</v>
      </c>
      <c r="H158">
        <v>3</v>
      </c>
      <c r="I158" t="s">
        <v>591</v>
      </c>
      <c r="J158" t="s">
        <v>149</v>
      </c>
      <c r="K158" t="s">
        <v>592</v>
      </c>
      <c r="L158">
        <v>1348</v>
      </c>
      <c r="N158">
        <v>1009</v>
      </c>
      <c r="O158" t="s">
        <v>40</v>
      </c>
      <c r="P158" t="s">
        <v>40</v>
      </c>
      <c r="Q158">
        <v>1000</v>
      </c>
      <c r="Y158">
        <v>0.003</v>
      </c>
      <c r="AA158">
        <v>9286.84</v>
      </c>
      <c r="AB158">
        <v>0</v>
      </c>
      <c r="AC158">
        <v>0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0.003</v>
      </c>
      <c r="AV158">
        <v>0</v>
      </c>
      <c r="AW158">
        <v>2</v>
      </c>
      <c r="AX158">
        <v>23594168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B158">
        <v>0</v>
      </c>
    </row>
    <row r="159" spans="1:80" ht="12.75">
      <c r="A159">
        <f>ROW(Source!A135)</f>
        <v>135</v>
      </c>
      <c r="B159">
        <v>23594146</v>
      </c>
      <c r="C159">
        <v>23594126</v>
      </c>
      <c r="D159">
        <v>22552490</v>
      </c>
      <c r="E159">
        <v>1</v>
      </c>
      <c r="F159">
        <v>1</v>
      </c>
      <c r="G159">
        <v>1</v>
      </c>
      <c r="H159">
        <v>3</v>
      </c>
      <c r="I159" t="s">
        <v>593</v>
      </c>
      <c r="J159" t="s">
        <v>149</v>
      </c>
      <c r="K159" t="s">
        <v>594</v>
      </c>
      <c r="L159">
        <v>1354</v>
      </c>
      <c r="N159">
        <v>1010</v>
      </c>
      <c r="O159" t="s">
        <v>21</v>
      </c>
      <c r="P159" t="s">
        <v>21</v>
      </c>
      <c r="Q159">
        <v>1</v>
      </c>
      <c r="Y159">
        <v>6.1</v>
      </c>
      <c r="AA159">
        <v>9.82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6.1</v>
      </c>
      <c r="AV159">
        <v>0</v>
      </c>
      <c r="AW159">
        <v>2</v>
      </c>
      <c r="AX159">
        <v>23594169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B159">
        <v>0</v>
      </c>
    </row>
    <row r="160" spans="1:80" ht="12.75">
      <c r="A160">
        <f>ROW(Source!A135)</f>
        <v>135</v>
      </c>
      <c r="B160">
        <v>23594147</v>
      </c>
      <c r="C160">
        <v>23594126</v>
      </c>
      <c r="D160">
        <v>22552599</v>
      </c>
      <c r="E160">
        <v>1</v>
      </c>
      <c r="F160">
        <v>1</v>
      </c>
      <c r="G160">
        <v>1</v>
      </c>
      <c r="H160">
        <v>3</v>
      </c>
      <c r="I160" t="s">
        <v>595</v>
      </c>
      <c r="J160" t="s">
        <v>149</v>
      </c>
      <c r="K160" t="s">
        <v>596</v>
      </c>
      <c r="L160">
        <v>1354</v>
      </c>
      <c r="N160">
        <v>1010</v>
      </c>
      <c r="O160" t="s">
        <v>21</v>
      </c>
      <c r="P160" t="s">
        <v>21</v>
      </c>
      <c r="Q160">
        <v>1</v>
      </c>
      <c r="Y160">
        <v>1</v>
      </c>
      <c r="AA160">
        <v>3.73</v>
      </c>
      <c r="AB160">
        <v>0</v>
      </c>
      <c r="AC160">
        <v>0</v>
      </c>
      <c r="AD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1</v>
      </c>
      <c r="AV160">
        <v>0</v>
      </c>
      <c r="AW160">
        <v>2</v>
      </c>
      <c r="AX160">
        <v>23594170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B160">
        <v>0</v>
      </c>
    </row>
    <row r="161" spans="1:80" ht="12.75">
      <c r="A161">
        <f>ROW(Source!A135)</f>
        <v>135</v>
      </c>
      <c r="B161">
        <v>23594148</v>
      </c>
      <c r="C161">
        <v>23594126</v>
      </c>
      <c r="D161">
        <v>22555076</v>
      </c>
      <c r="E161">
        <v>1</v>
      </c>
      <c r="F161">
        <v>1</v>
      </c>
      <c r="G161">
        <v>1</v>
      </c>
      <c r="H161">
        <v>3</v>
      </c>
      <c r="I161" t="s">
        <v>597</v>
      </c>
      <c r="J161" t="s">
        <v>149</v>
      </c>
      <c r="K161" t="s">
        <v>598</v>
      </c>
      <c r="L161">
        <v>1346</v>
      </c>
      <c r="N161">
        <v>1009</v>
      </c>
      <c r="O161" t="s">
        <v>170</v>
      </c>
      <c r="P161" t="s">
        <v>170</v>
      </c>
      <c r="Q161">
        <v>1</v>
      </c>
      <c r="Y161">
        <v>0.048</v>
      </c>
      <c r="AA161">
        <v>41.53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0.048</v>
      </c>
      <c r="AV161">
        <v>0</v>
      </c>
      <c r="AW161">
        <v>2</v>
      </c>
      <c r="AX161">
        <v>23594171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B161">
        <v>0</v>
      </c>
    </row>
    <row r="162" spans="1:80" ht="12.75">
      <c r="A162">
        <f>ROW(Source!A135)</f>
        <v>135</v>
      </c>
      <c r="B162">
        <v>23594149</v>
      </c>
      <c r="C162">
        <v>23594126</v>
      </c>
      <c r="D162">
        <v>22552315</v>
      </c>
      <c r="E162">
        <v>1</v>
      </c>
      <c r="F162">
        <v>1</v>
      </c>
      <c r="G162">
        <v>1</v>
      </c>
      <c r="H162">
        <v>3</v>
      </c>
      <c r="I162" t="s">
        <v>553</v>
      </c>
      <c r="J162" t="s">
        <v>149</v>
      </c>
      <c r="K162" t="s">
        <v>554</v>
      </c>
      <c r="L162">
        <v>0</v>
      </c>
      <c r="Y162">
        <v>0.84</v>
      </c>
      <c r="AA162">
        <v>0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0.84</v>
      </c>
      <c r="AV162">
        <v>0</v>
      </c>
      <c r="AW162">
        <v>2</v>
      </c>
      <c r="AX162">
        <v>23594172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B162">
        <v>0</v>
      </c>
    </row>
    <row r="163" spans="1:80" ht="12.75">
      <c r="A163">
        <f>ROW(Source!A136)</f>
        <v>136</v>
      </c>
      <c r="B163">
        <v>23594174</v>
      </c>
      <c r="C163">
        <v>23594173</v>
      </c>
      <c r="D163">
        <v>20588057</v>
      </c>
      <c r="E163">
        <v>1</v>
      </c>
      <c r="F163">
        <v>1</v>
      </c>
      <c r="G163">
        <v>1</v>
      </c>
      <c r="H163">
        <v>1</v>
      </c>
      <c r="I163" t="s">
        <v>551</v>
      </c>
      <c r="K163" t="s">
        <v>552</v>
      </c>
      <c r="L163">
        <v>1476</v>
      </c>
      <c r="N163">
        <v>1013</v>
      </c>
      <c r="O163" t="s">
        <v>496</v>
      </c>
      <c r="P163" t="s">
        <v>497</v>
      </c>
      <c r="Q163">
        <v>1</v>
      </c>
      <c r="Y163">
        <v>26</v>
      </c>
      <c r="AA163">
        <v>0</v>
      </c>
      <c r="AB163">
        <v>0</v>
      </c>
      <c r="AC163">
        <v>0</v>
      </c>
      <c r="AD163">
        <v>9.62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26</v>
      </c>
      <c r="AV163">
        <v>1</v>
      </c>
      <c r="AW163">
        <v>2</v>
      </c>
      <c r="AX163">
        <v>23594190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B163">
        <v>0</v>
      </c>
    </row>
    <row r="164" spans="1:80" ht="12.75">
      <c r="A164">
        <f>ROW(Source!A136)</f>
        <v>136</v>
      </c>
      <c r="B164">
        <v>23594175</v>
      </c>
      <c r="C164">
        <v>23594173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29</v>
      </c>
      <c r="K164" t="s">
        <v>498</v>
      </c>
      <c r="L164">
        <v>608254</v>
      </c>
      <c r="N164">
        <v>1013</v>
      </c>
      <c r="O164" t="s">
        <v>499</v>
      </c>
      <c r="P164" t="s">
        <v>499</v>
      </c>
      <c r="Q164">
        <v>1</v>
      </c>
      <c r="Y164">
        <v>6.72</v>
      </c>
      <c r="AA164">
        <v>0</v>
      </c>
      <c r="AB164">
        <v>0</v>
      </c>
      <c r="AC164">
        <v>0</v>
      </c>
      <c r="AD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6.72</v>
      </c>
      <c r="AV164">
        <v>2</v>
      </c>
      <c r="AW164">
        <v>2</v>
      </c>
      <c r="AX164">
        <v>23594191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B164">
        <v>0</v>
      </c>
    </row>
    <row r="165" spans="1:80" ht="12.75">
      <c r="A165">
        <f>ROW(Source!A136)</f>
        <v>136</v>
      </c>
      <c r="B165">
        <v>23594176</v>
      </c>
      <c r="C165">
        <v>23594173</v>
      </c>
      <c r="D165">
        <v>22555851</v>
      </c>
      <c r="E165">
        <v>1</v>
      </c>
      <c r="F165">
        <v>1</v>
      </c>
      <c r="G165">
        <v>1</v>
      </c>
      <c r="H165">
        <v>2</v>
      </c>
      <c r="I165" t="s">
        <v>559</v>
      </c>
      <c r="J165" t="s">
        <v>501</v>
      </c>
      <c r="K165" t="s">
        <v>560</v>
      </c>
      <c r="L165">
        <v>1480</v>
      </c>
      <c r="N165">
        <v>1013</v>
      </c>
      <c r="O165" t="s">
        <v>503</v>
      </c>
      <c r="P165" t="s">
        <v>504</v>
      </c>
      <c r="Q165">
        <v>1</v>
      </c>
      <c r="Y165">
        <v>0.6</v>
      </c>
      <c r="AA165">
        <v>0</v>
      </c>
      <c r="AB165">
        <v>139.65</v>
      </c>
      <c r="AC165">
        <v>11.82</v>
      </c>
      <c r="AD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0.6</v>
      </c>
      <c r="AV165">
        <v>0</v>
      </c>
      <c r="AW165">
        <v>2</v>
      </c>
      <c r="AX165">
        <v>23594192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B165">
        <v>0</v>
      </c>
    </row>
    <row r="166" spans="1:80" ht="12.75">
      <c r="A166">
        <f>ROW(Source!A136)</f>
        <v>136</v>
      </c>
      <c r="B166">
        <v>23594177</v>
      </c>
      <c r="C166">
        <v>23594173</v>
      </c>
      <c r="D166">
        <v>22555986</v>
      </c>
      <c r="E166">
        <v>1</v>
      </c>
      <c r="F166">
        <v>1</v>
      </c>
      <c r="G166">
        <v>1</v>
      </c>
      <c r="H166">
        <v>2</v>
      </c>
      <c r="I166" t="s">
        <v>599</v>
      </c>
      <c r="J166" t="s">
        <v>501</v>
      </c>
      <c r="K166" t="s">
        <v>600</v>
      </c>
      <c r="L166">
        <v>1480</v>
      </c>
      <c r="N166">
        <v>1013</v>
      </c>
      <c r="O166" t="s">
        <v>503</v>
      </c>
      <c r="P166" t="s">
        <v>504</v>
      </c>
      <c r="Q166">
        <v>1</v>
      </c>
      <c r="Y166">
        <v>6.12</v>
      </c>
      <c r="AA166">
        <v>0</v>
      </c>
      <c r="AB166">
        <v>1.1</v>
      </c>
      <c r="AC166">
        <v>0</v>
      </c>
      <c r="AD166">
        <v>0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6.12</v>
      </c>
      <c r="AV166">
        <v>0</v>
      </c>
      <c r="AW166">
        <v>2</v>
      </c>
      <c r="AX166">
        <v>23594193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B166">
        <v>0</v>
      </c>
    </row>
    <row r="167" spans="1:80" ht="12.75">
      <c r="A167">
        <f>ROW(Source!A136)</f>
        <v>136</v>
      </c>
      <c r="B167">
        <v>23594178</v>
      </c>
      <c r="C167">
        <v>23594173</v>
      </c>
      <c r="D167">
        <v>22556015</v>
      </c>
      <c r="E167">
        <v>1</v>
      </c>
      <c r="F167">
        <v>1</v>
      </c>
      <c r="G167">
        <v>1</v>
      </c>
      <c r="H167">
        <v>2</v>
      </c>
      <c r="I167" t="s">
        <v>601</v>
      </c>
      <c r="J167" t="s">
        <v>501</v>
      </c>
      <c r="K167" t="s">
        <v>602</v>
      </c>
      <c r="L167">
        <v>1480</v>
      </c>
      <c r="N167">
        <v>1013</v>
      </c>
      <c r="O167" t="s">
        <v>503</v>
      </c>
      <c r="P167" t="s">
        <v>504</v>
      </c>
      <c r="Q167">
        <v>1</v>
      </c>
      <c r="Y167">
        <v>6.12</v>
      </c>
      <c r="AA167">
        <v>0</v>
      </c>
      <c r="AB167">
        <v>109.18</v>
      </c>
      <c r="AC167">
        <v>11.82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6.12</v>
      </c>
      <c r="AV167">
        <v>0</v>
      </c>
      <c r="AW167">
        <v>2</v>
      </c>
      <c r="AX167">
        <v>23594194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B167">
        <v>0</v>
      </c>
    </row>
    <row r="168" spans="1:80" ht="12.75">
      <c r="A168">
        <f>ROW(Source!A136)</f>
        <v>136</v>
      </c>
      <c r="B168">
        <v>23594179</v>
      </c>
      <c r="C168">
        <v>23594173</v>
      </c>
      <c r="D168">
        <v>22558441</v>
      </c>
      <c r="E168">
        <v>1</v>
      </c>
      <c r="F168">
        <v>1</v>
      </c>
      <c r="G168">
        <v>1</v>
      </c>
      <c r="H168">
        <v>2</v>
      </c>
      <c r="I168" t="s">
        <v>567</v>
      </c>
      <c r="J168" t="s">
        <v>501</v>
      </c>
      <c r="K168" t="s">
        <v>568</v>
      </c>
      <c r="L168">
        <v>1480</v>
      </c>
      <c r="N168">
        <v>1013</v>
      </c>
      <c r="O168" t="s">
        <v>503</v>
      </c>
      <c r="P168" t="s">
        <v>504</v>
      </c>
      <c r="Q168">
        <v>1</v>
      </c>
      <c r="Y168">
        <v>0.6</v>
      </c>
      <c r="AA168">
        <v>0</v>
      </c>
      <c r="AB168">
        <v>99.65</v>
      </c>
      <c r="AC168">
        <v>11.82</v>
      </c>
      <c r="AD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0.6</v>
      </c>
      <c r="AV168">
        <v>0</v>
      </c>
      <c r="AW168">
        <v>2</v>
      </c>
      <c r="AX168">
        <v>23594195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B168">
        <v>0</v>
      </c>
    </row>
    <row r="169" spans="1:80" ht="12.75">
      <c r="A169">
        <f>ROW(Source!A136)</f>
        <v>136</v>
      </c>
      <c r="B169">
        <v>23594180</v>
      </c>
      <c r="C169">
        <v>23594173</v>
      </c>
      <c r="D169">
        <v>22518176</v>
      </c>
      <c r="E169">
        <v>1</v>
      </c>
      <c r="F169">
        <v>1</v>
      </c>
      <c r="G169">
        <v>1</v>
      </c>
      <c r="H169">
        <v>3</v>
      </c>
      <c r="I169" t="s">
        <v>603</v>
      </c>
      <c r="J169" t="s">
        <v>149</v>
      </c>
      <c r="K169" t="s">
        <v>604</v>
      </c>
      <c r="L169">
        <v>1348</v>
      </c>
      <c r="N169">
        <v>1009</v>
      </c>
      <c r="O169" t="s">
        <v>40</v>
      </c>
      <c r="P169" t="s">
        <v>40</v>
      </c>
      <c r="Q169">
        <v>1000</v>
      </c>
      <c r="Y169">
        <v>0.0001</v>
      </c>
      <c r="AA169">
        <v>12050.97</v>
      </c>
      <c r="AB169">
        <v>0</v>
      </c>
      <c r="AC169">
        <v>0</v>
      </c>
      <c r="AD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0.0001</v>
      </c>
      <c r="AV169">
        <v>0</v>
      </c>
      <c r="AW169">
        <v>2</v>
      </c>
      <c r="AX169">
        <v>23594196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B169">
        <v>0</v>
      </c>
    </row>
    <row r="170" spans="1:80" ht="12.75">
      <c r="A170">
        <f>ROW(Source!A136)</f>
        <v>136</v>
      </c>
      <c r="B170">
        <v>23594181</v>
      </c>
      <c r="C170">
        <v>23594173</v>
      </c>
      <c r="D170">
        <v>22517641</v>
      </c>
      <c r="E170">
        <v>1</v>
      </c>
      <c r="F170">
        <v>1</v>
      </c>
      <c r="G170">
        <v>1</v>
      </c>
      <c r="H170">
        <v>3</v>
      </c>
      <c r="I170" t="s">
        <v>605</v>
      </c>
      <c r="J170" t="s">
        <v>149</v>
      </c>
      <c r="K170" t="s">
        <v>606</v>
      </c>
      <c r="L170">
        <v>1348</v>
      </c>
      <c r="N170">
        <v>1009</v>
      </c>
      <c r="O170" t="s">
        <v>40</v>
      </c>
      <c r="P170" t="s">
        <v>40</v>
      </c>
      <c r="Q170">
        <v>1000</v>
      </c>
      <c r="Y170">
        <v>0.00062</v>
      </c>
      <c r="AA170">
        <v>40472.74</v>
      </c>
      <c r="AB170">
        <v>0</v>
      </c>
      <c r="AC170">
        <v>0</v>
      </c>
      <c r="AD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0.00062</v>
      </c>
      <c r="AV170">
        <v>0</v>
      </c>
      <c r="AW170">
        <v>2</v>
      </c>
      <c r="AX170">
        <v>23594197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B170">
        <v>0</v>
      </c>
    </row>
    <row r="171" spans="1:80" ht="12.75">
      <c r="A171">
        <f>ROW(Source!A136)</f>
        <v>136</v>
      </c>
      <c r="B171">
        <v>23594182</v>
      </c>
      <c r="C171">
        <v>23594173</v>
      </c>
      <c r="D171">
        <v>22518859</v>
      </c>
      <c r="E171">
        <v>1</v>
      </c>
      <c r="F171">
        <v>1</v>
      </c>
      <c r="G171">
        <v>1</v>
      </c>
      <c r="H171">
        <v>3</v>
      </c>
      <c r="I171" t="s">
        <v>607</v>
      </c>
      <c r="J171" t="s">
        <v>149</v>
      </c>
      <c r="K171" t="s">
        <v>608</v>
      </c>
      <c r="L171">
        <v>1348</v>
      </c>
      <c r="N171">
        <v>1009</v>
      </c>
      <c r="O171" t="s">
        <v>40</v>
      </c>
      <c r="P171" t="s">
        <v>40</v>
      </c>
      <c r="Q171">
        <v>1000</v>
      </c>
      <c r="Y171">
        <v>0.00062</v>
      </c>
      <c r="AA171">
        <v>11354.75</v>
      </c>
      <c r="AB171">
        <v>0</v>
      </c>
      <c r="AC171">
        <v>0</v>
      </c>
      <c r="AD171">
        <v>0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0.00062</v>
      </c>
      <c r="AV171">
        <v>0</v>
      </c>
      <c r="AW171">
        <v>2</v>
      </c>
      <c r="AX171">
        <v>23594198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B171">
        <v>0</v>
      </c>
    </row>
    <row r="172" spans="1:80" ht="12.75">
      <c r="A172">
        <f>ROW(Source!A136)</f>
        <v>136</v>
      </c>
      <c r="B172">
        <v>23594183</v>
      </c>
      <c r="C172">
        <v>23594173</v>
      </c>
      <c r="D172">
        <v>22519682</v>
      </c>
      <c r="E172">
        <v>1</v>
      </c>
      <c r="F172">
        <v>1</v>
      </c>
      <c r="G172">
        <v>1</v>
      </c>
      <c r="H172">
        <v>3</v>
      </c>
      <c r="I172" t="s">
        <v>609</v>
      </c>
      <c r="J172" t="s">
        <v>149</v>
      </c>
      <c r="K172" t="s">
        <v>610</v>
      </c>
      <c r="L172">
        <v>1308</v>
      </c>
      <c r="N172">
        <v>1003</v>
      </c>
      <c r="O172" t="s">
        <v>303</v>
      </c>
      <c r="P172" t="s">
        <v>303</v>
      </c>
      <c r="Q172">
        <v>100</v>
      </c>
      <c r="Y172">
        <v>0.0245</v>
      </c>
      <c r="AA172">
        <v>112.69</v>
      </c>
      <c r="AB172">
        <v>0</v>
      </c>
      <c r="AC172">
        <v>0</v>
      </c>
      <c r="AD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0.0245</v>
      </c>
      <c r="AV172">
        <v>0</v>
      </c>
      <c r="AW172">
        <v>2</v>
      </c>
      <c r="AX172">
        <v>23594199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B172">
        <v>0</v>
      </c>
    </row>
    <row r="173" spans="1:80" ht="12.75">
      <c r="A173">
        <f>ROW(Source!A136)</f>
        <v>136</v>
      </c>
      <c r="B173">
        <v>23594184</v>
      </c>
      <c r="C173">
        <v>23594173</v>
      </c>
      <c r="D173">
        <v>22524492</v>
      </c>
      <c r="E173">
        <v>1</v>
      </c>
      <c r="F173">
        <v>1</v>
      </c>
      <c r="G173">
        <v>1</v>
      </c>
      <c r="H173">
        <v>3</v>
      </c>
      <c r="I173" t="s">
        <v>589</v>
      </c>
      <c r="J173" t="s">
        <v>149</v>
      </c>
      <c r="K173" t="s">
        <v>590</v>
      </c>
      <c r="L173">
        <v>1355</v>
      </c>
      <c r="N173">
        <v>1010</v>
      </c>
      <c r="O173" t="s">
        <v>32</v>
      </c>
      <c r="P173" t="s">
        <v>32</v>
      </c>
      <c r="Q173">
        <v>100</v>
      </c>
      <c r="Y173">
        <v>0.01</v>
      </c>
      <c r="AA173">
        <v>28.51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0.01</v>
      </c>
      <c r="AV173">
        <v>0</v>
      </c>
      <c r="AW173">
        <v>2</v>
      </c>
      <c r="AX173">
        <v>23594200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B173">
        <v>0</v>
      </c>
    </row>
    <row r="174" spans="1:80" ht="12.75">
      <c r="A174">
        <f>ROW(Source!A136)</f>
        <v>136</v>
      </c>
      <c r="B174">
        <v>23594185</v>
      </c>
      <c r="C174">
        <v>23594173</v>
      </c>
      <c r="D174">
        <v>22524888</v>
      </c>
      <c r="E174">
        <v>1</v>
      </c>
      <c r="F174">
        <v>1</v>
      </c>
      <c r="G174">
        <v>1</v>
      </c>
      <c r="H174">
        <v>3</v>
      </c>
      <c r="I174" t="s">
        <v>611</v>
      </c>
      <c r="J174" t="s">
        <v>149</v>
      </c>
      <c r="K174" t="s">
        <v>612</v>
      </c>
      <c r="L174">
        <v>1348</v>
      </c>
      <c r="N174">
        <v>1009</v>
      </c>
      <c r="O174" t="s">
        <v>40</v>
      </c>
      <c r="P174" t="s">
        <v>40</v>
      </c>
      <c r="Q174">
        <v>1000</v>
      </c>
      <c r="Y174">
        <v>0.00072</v>
      </c>
      <c r="AA174">
        <v>7789.54</v>
      </c>
      <c r="AB174">
        <v>0</v>
      </c>
      <c r="AC174">
        <v>0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0.00072</v>
      </c>
      <c r="AV174">
        <v>0</v>
      </c>
      <c r="AW174">
        <v>2</v>
      </c>
      <c r="AX174">
        <v>23594201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B174">
        <v>0</v>
      </c>
    </row>
    <row r="175" spans="1:80" ht="12.75">
      <c r="A175">
        <f>ROW(Source!A136)</f>
        <v>136</v>
      </c>
      <c r="B175">
        <v>23594186</v>
      </c>
      <c r="C175">
        <v>23594173</v>
      </c>
      <c r="D175">
        <v>22549021</v>
      </c>
      <c r="E175">
        <v>1</v>
      </c>
      <c r="F175">
        <v>1</v>
      </c>
      <c r="G175">
        <v>1</v>
      </c>
      <c r="H175">
        <v>3</v>
      </c>
      <c r="I175" t="s">
        <v>613</v>
      </c>
      <c r="J175" t="s">
        <v>149</v>
      </c>
      <c r="K175" t="s">
        <v>614</v>
      </c>
      <c r="L175">
        <v>1346</v>
      </c>
      <c r="N175">
        <v>1009</v>
      </c>
      <c r="O175" t="s">
        <v>170</v>
      </c>
      <c r="P175" t="s">
        <v>170</v>
      </c>
      <c r="Q175">
        <v>1</v>
      </c>
      <c r="Y175">
        <v>0.25</v>
      </c>
      <c r="AA175">
        <v>64.86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0.25</v>
      </c>
      <c r="AV175">
        <v>0</v>
      </c>
      <c r="AW175">
        <v>2</v>
      </c>
      <c r="AX175">
        <v>23594202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B175">
        <v>0</v>
      </c>
    </row>
    <row r="176" spans="1:80" ht="12.75">
      <c r="A176">
        <f>ROW(Source!A136)</f>
        <v>136</v>
      </c>
      <c r="B176">
        <v>23594187</v>
      </c>
      <c r="C176">
        <v>23594173</v>
      </c>
      <c r="D176">
        <v>22552317</v>
      </c>
      <c r="E176">
        <v>1</v>
      </c>
      <c r="F176">
        <v>1</v>
      </c>
      <c r="G176">
        <v>1</v>
      </c>
      <c r="H176">
        <v>3</v>
      </c>
      <c r="I176" t="s">
        <v>615</v>
      </c>
      <c r="J176" t="s">
        <v>149</v>
      </c>
      <c r="K176" t="s">
        <v>616</v>
      </c>
      <c r="L176">
        <v>1356</v>
      </c>
      <c r="N176">
        <v>1010</v>
      </c>
      <c r="O176" t="s">
        <v>617</v>
      </c>
      <c r="P176" t="s">
        <v>617</v>
      </c>
      <c r="Q176">
        <v>1000</v>
      </c>
      <c r="Y176">
        <v>0.0208</v>
      </c>
      <c r="AA176">
        <v>19.56</v>
      </c>
      <c r="AB176">
        <v>0</v>
      </c>
      <c r="AC176">
        <v>0</v>
      </c>
      <c r="AD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0.0208</v>
      </c>
      <c r="AV176">
        <v>0</v>
      </c>
      <c r="AW176">
        <v>2</v>
      </c>
      <c r="AX176">
        <v>23594203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B176">
        <v>0</v>
      </c>
    </row>
    <row r="177" spans="1:80" ht="12.75">
      <c r="A177">
        <f>ROW(Source!A136)</f>
        <v>136</v>
      </c>
      <c r="B177">
        <v>23594188</v>
      </c>
      <c r="C177">
        <v>23594173</v>
      </c>
      <c r="D177">
        <v>22552633</v>
      </c>
      <c r="E177">
        <v>1</v>
      </c>
      <c r="F177">
        <v>1</v>
      </c>
      <c r="G177">
        <v>1</v>
      </c>
      <c r="H177">
        <v>3</v>
      </c>
      <c r="I177" t="s">
        <v>618</v>
      </c>
      <c r="J177" t="s">
        <v>149</v>
      </c>
      <c r="K177" t="s">
        <v>619</v>
      </c>
      <c r="L177">
        <v>1358</v>
      </c>
      <c r="N177">
        <v>1010</v>
      </c>
      <c r="O177" t="s">
        <v>573</v>
      </c>
      <c r="P177" t="s">
        <v>573</v>
      </c>
      <c r="Q177">
        <v>10</v>
      </c>
      <c r="Y177">
        <v>10.2</v>
      </c>
      <c r="AA177">
        <v>53.52</v>
      </c>
      <c r="AB177">
        <v>0</v>
      </c>
      <c r="AC177">
        <v>0</v>
      </c>
      <c r="AD177">
        <v>0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10.2</v>
      </c>
      <c r="AV177">
        <v>0</v>
      </c>
      <c r="AW177">
        <v>2</v>
      </c>
      <c r="AX177">
        <v>23594204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B177">
        <v>0</v>
      </c>
    </row>
    <row r="178" spans="1:80" ht="12.75">
      <c r="A178">
        <f>ROW(Source!A136)</f>
        <v>136</v>
      </c>
      <c r="B178">
        <v>23594189</v>
      </c>
      <c r="C178">
        <v>23594173</v>
      </c>
      <c r="D178">
        <v>22552315</v>
      </c>
      <c r="E178">
        <v>1</v>
      </c>
      <c r="F178">
        <v>1</v>
      </c>
      <c r="G178">
        <v>1</v>
      </c>
      <c r="H178">
        <v>3</v>
      </c>
      <c r="I178" t="s">
        <v>553</v>
      </c>
      <c r="J178" t="s">
        <v>149</v>
      </c>
      <c r="K178" t="s">
        <v>554</v>
      </c>
      <c r="L178">
        <v>0</v>
      </c>
      <c r="Y178">
        <v>5</v>
      </c>
      <c r="AA178">
        <v>0</v>
      </c>
      <c r="AB178">
        <v>0</v>
      </c>
      <c r="AC178">
        <v>0</v>
      </c>
      <c r="AD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5</v>
      </c>
      <c r="AV178">
        <v>0</v>
      </c>
      <c r="AW178">
        <v>2</v>
      </c>
      <c r="AX178">
        <v>23594205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B178">
        <v>0</v>
      </c>
    </row>
    <row r="179" spans="1:80" ht="12.75">
      <c r="A179">
        <f>ROW(Source!A137)</f>
        <v>137</v>
      </c>
      <c r="B179">
        <v>23594207</v>
      </c>
      <c r="C179">
        <v>23594206</v>
      </c>
      <c r="D179">
        <v>20588007</v>
      </c>
      <c r="E179">
        <v>1</v>
      </c>
      <c r="F179">
        <v>1</v>
      </c>
      <c r="G179">
        <v>1</v>
      </c>
      <c r="H179">
        <v>1</v>
      </c>
      <c r="I179" t="s">
        <v>543</v>
      </c>
      <c r="K179" t="s">
        <v>544</v>
      </c>
      <c r="L179">
        <v>1476</v>
      </c>
      <c r="N179">
        <v>1013</v>
      </c>
      <c r="O179" t="s">
        <v>496</v>
      </c>
      <c r="P179" t="s">
        <v>497</v>
      </c>
      <c r="Q179">
        <v>1</v>
      </c>
      <c r="Y179">
        <v>1.22</v>
      </c>
      <c r="AA179">
        <v>0</v>
      </c>
      <c r="AB179">
        <v>0</v>
      </c>
      <c r="AC179">
        <v>0</v>
      </c>
      <c r="AD179">
        <v>9.18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1.22</v>
      </c>
      <c r="AV179">
        <v>1</v>
      </c>
      <c r="AW179">
        <v>2</v>
      </c>
      <c r="AX179">
        <v>23594211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B179">
        <v>0</v>
      </c>
    </row>
    <row r="180" spans="1:80" ht="12.75">
      <c r="A180">
        <f>ROW(Source!A137)</f>
        <v>137</v>
      </c>
      <c r="B180">
        <v>23594208</v>
      </c>
      <c r="C180">
        <v>23594206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29</v>
      </c>
      <c r="K180" t="s">
        <v>498</v>
      </c>
      <c r="L180">
        <v>608254</v>
      </c>
      <c r="N180">
        <v>1013</v>
      </c>
      <c r="O180" t="s">
        <v>499</v>
      </c>
      <c r="P180" t="s">
        <v>499</v>
      </c>
      <c r="Q180">
        <v>1</v>
      </c>
      <c r="Y180">
        <v>0.58</v>
      </c>
      <c r="AA180">
        <v>0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0.58</v>
      </c>
      <c r="AV180">
        <v>2</v>
      </c>
      <c r="AW180">
        <v>2</v>
      </c>
      <c r="AX180">
        <v>23594212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B180">
        <v>0</v>
      </c>
    </row>
    <row r="181" spans="1:80" ht="12.75">
      <c r="A181">
        <f>ROW(Source!A137)</f>
        <v>137</v>
      </c>
      <c r="B181">
        <v>23594209</v>
      </c>
      <c r="C181">
        <v>23594206</v>
      </c>
      <c r="D181">
        <v>22555851</v>
      </c>
      <c r="E181">
        <v>1</v>
      </c>
      <c r="F181">
        <v>1</v>
      </c>
      <c r="G181">
        <v>1</v>
      </c>
      <c r="H181">
        <v>2</v>
      </c>
      <c r="I181" t="s">
        <v>559</v>
      </c>
      <c r="J181" t="s">
        <v>501</v>
      </c>
      <c r="K181" t="s">
        <v>560</v>
      </c>
      <c r="L181">
        <v>1480</v>
      </c>
      <c r="N181">
        <v>1013</v>
      </c>
      <c r="O181" t="s">
        <v>503</v>
      </c>
      <c r="P181" t="s">
        <v>504</v>
      </c>
      <c r="Q181">
        <v>1</v>
      </c>
      <c r="Y181">
        <v>0.58</v>
      </c>
      <c r="AA181">
        <v>0</v>
      </c>
      <c r="AB181">
        <v>139.65</v>
      </c>
      <c r="AC181">
        <v>11.82</v>
      </c>
      <c r="AD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0.58</v>
      </c>
      <c r="AV181">
        <v>0</v>
      </c>
      <c r="AW181">
        <v>2</v>
      </c>
      <c r="AX181">
        <v>23594213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B181">
        <v>0</v>
      </c>
    </row>
    <row r="182" spans="1:80" ht="12.75">
      <c r="A182">
        <f>ROW(Source!A137)</f>
        <v>137</v>
      </c>
      <c r="B182">
        <v>23594210</v>
      </c>
      <c r="C182">
        <v>23594206</v>
      </c>
      <c r="D182">
        <v>22552315</v>
      </c>
      <c r="E182">
        <v>1</v>
      </c>
      <c r="F182">
        <v>1</v>
      </c>
      <c r="G182">
        <v>1</v>
      </c>
      <c r="H182">
        <v>3</v>
      </c>
      <c r="I182" t="s">
        <v>553</v>
      </c>
      <c r="J182" t="s">
        <v>149</v>
      </c>
      <c r="K182" t="s">
        <v>554</v>
      </c>
      <c r="L182">
        <v>0</v>
      </c>
      <c r="Y182">
        <v>0.22</v>
      </c>
      <c r="AA182">
        <v>0</v>
      </c>
      <c r="AB182">
        <v>0</v>
      </c>
      <c r="AC182">
        <v>0</v>
      </c>
      <c r="AD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0.22</v>
      </c>
      <c r="AV182">
        <v>0</v>
      </c>
      <c r="AW182">
        <v>2</v>
      </c>
      <c r="AX182">
        <v>23594214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B182">
        <v>0</v>
      </c>
    </row>
    <row r="183" spans="1:80" ht="12.75">
      <c r="A183">
        <f>ROW(Source!A138)</f>
        <v>138</v>
      </c>
      <c r="B183">
        <v>23594216</v>
      </c>
      <c r="C183">
        <v>23594215</v>
      </c>
      <c r="D183">
        <v>20588069</v>
      </c>
      <c r="E183">
        <v>1</v>
      </c>
      <c r="F183">
        <v>1</v>
      </c>
      <c r="G183">
        <v>1</v>
      </c>
      <c r="H183">
        <v>1</v>
      </c>
      <c r="I183" t="s">
        <v>620</v>
      </c>
      <c r="K183" t="s">
        <v>621</v>
      </c>
      <c r="L183">
        <v>1476</v>
      </c>
      <c r="N183">
        <v>1013</v>
      </c>
      <c r="O183" t="s">
        <v>496</v>
      </c>
      <c r="P183" t="s">
        <v>497</v>
      </c>
      <c r="Q183">
        <v>1</v>
      </c>
      <c r="Y183">
        <v>1.21</v>
      </c>
      <c r="AA183">
        <v>0</v>
      </c>
      <c r="AB183">
        <v>0</v>
      </c>
      <c r="AC183">
        <v>0</v>
      </c>
      <c r="AD183">
        <v>9.76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1.21</v>
      </c>
      <c r="AV183">
        <v>1</v>
      </c>
      <c r="AW183">
        <v>2</v>
      </c>
      <c r="AX183">
        <v>23594223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B183">
        <v>0</v>
      </c>
    </row>
    <row r="184" spans="1:80" ht="12.75">
      <c r="A184">
        <f>ROW(Source!A138)</f>
        <v>138</v>
      </c>
      <c r="B184">
        <v>23594217</v>
      </c>
      <c r="C184">
        <v>23594215</v>
      </c>
      <c r="D184">
        <v>121548</v>
      </c>
      <c r="E184">
        <v>1</v>
      </c>
      <c r="F184">
        <v>1</v>
      </c>
      <c r="G184">
        <v>1</v>
      </c>
      <c r="H184">
        <v>1</v>
      </c>
      <c r="I184" t="s">
        <v>29</v>
      </c>
      <c r="K184" t="s">
        <v>498</v>
      </c>
      <c r="L184">
        <v>608254</v>
      </c>
      <c r="N184">
        <v>1013</v>
      </c>
      <c r="O184" t="s">
        <v>499</v>
      </c>
      <c r="P184" t="s">
        <v>499</v>
      </c>
      <c r="Q184">
        <v>1</v>
      </c>
      <c r="Y184">
        <v>0.51</v>
      </c>
      <c r="AA184">
        <v>0</v>
      </c>
      <c r="AB184">
        <v>0</v>
      </c>
      <c r="AC184">
        <v>0</v>
      </c>
      <c r="AD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0.51</v>
      </c>
      <c r="AV184">
        <v>2</v>
      </c>
      <c r="AW184">
        <v>2</v>
      </c>
      <c r="AX184">
        <v>23594224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B184">
        <v>0</v>
      </c>
    </row>
    <row r="185" spans="1:80" ht="12.75">
      <c r="A185">
        <f>ROW(Source!A138)</f>
        <v>138</v>
      </c>
      <c r="B185">
        <v>23594218</v>
      </c>
      <c r="C185">
        <v>23594215</v>
      </c>
      <c r="D185">
        <v>22555851</v>
      </c>
      <c r="E185">
        <v>1</v>
      </c>
      <c r="F185">
        <v>1</v>
      </c>
      <c r="G185">
        <v>1</v>
      </c>
      <c r="H185">
        <v>2</v>
      </c>
      <c r="I185" t="s">
        <v>559</v>
      </c>
      <c r="J185" t="s">
        <v>501</v>
      </c>
      <c r="K185" t="s">
        <v>560</v>
      </c>
      <c r="L185">
        <v>1480</v>
      </c>
      <c r="N185">
        <v>1013</v>
      </c>
      <c r="O185" t="s">
        <v>503</v>
      </c>
      <c r="P185" t="s">
        <v>504</v>
      </c>
      <c r="Q185">
        <v>1</v>
      </c>
      <c r="Y185">
        <v>0.01</v>
      </c>
      <c r="AA185">
        <v>0</v>
      </c>
      <c r="AB185">
        <v>139.65</v>
      </c>
      <c r="AC185">
        <v>11.82</v>
      </c>
      <c r="AD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0.01</v>
      </c>
      <c r="AV185">
        <v>0</v>
      </c>
      <c r="AW185">
        <v>2</v>
      </c>
      <c r="AX185">
        <v>23594225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B185">
        <v>0</v>
      </c>
    </row>
    <row r="186" spans="1:80" ht="12.75">
      <c r="A186">
        <f>ROW(Source!A138)</f>
        <v>138</v>
      </c>
      <c r="B186">
        <v>23594219</v>
      </c>
      <c r="C186">
        <v>23594215</v>
      </c>
      <c r="D186">
        <v>22556069</v>
      </c>
      <c r="E186">
        <v>1</v>
      </c>
      <c r="F186">
        <v>1</v>
      </c>
      <c r="G186">
        <v>1</v>
      </c>
      <c r="H186">
        <v>2</v>
      </c>
      <c r="I186" t="s">
        <v>622</v>
      </c>
      <c r="J186" t="s">
        <v>501</v>
      </c>
      <c r="K186" t="s">
        <v>623</v>
      </c>
      <c r="L186">
        <v>1480</v>
      </c>
      <c r="N186">
        <v>1013</v>
      </c>
      <c r="O186" t="s">
        <v>503</v>
      </c>
      <c r="P186" t="s">
        <v>504</v>
      </c>
      <c r="Q186">
        <v>1</v>
      </c>
      <c r="Y186">
        <v>0.5</v>
      </c>
      <c r="AA186">
        <v>0</v>
      </c>
      <c r="AB186">
        <v>110.45</v>
      </c>
      <c r="AC186">
        <v>11.82</v>
      </c>
      <c r="AD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0.5</v>
      </c>
      <c r="AV186">
        <v>0</v>
      </c>
      <c r="AW186">
        <v>2</v>
      </c>
      <c r="AX186">
        <v>23594226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B186">
        <v>0</v>
      </c>
    </row>
    <row r="187" spans="1:80" ht="12.75">
      <c r="A187">
        <f>ROW(Source!A138)</f>
        <v>138</v>
      </c>
      <c r="B187">
        <v>23594220</v>
      </c>
      <c r="C187">
        <v>23594215</v>
      </c>
      <c r="D187">
        <v>22558441</v>
      </c>
      <c r="E187">
        <v>1</v>
      </c>
      <c r="F187">
        <v>1</v>
      </c>
      <c r="G187">
        <v>1</v>
      </c>
      <c r="H187">
        <v>2</v>
      </c>
      <c r="I187" t="s">
        <v>567</v>
      </c>
      <c r="J187" t="s">
        <v>501</v>
      </c>
      <c r="K187" t="s">
        <v>568</v>
      </c>
      <c r="L187">
        <v>1480</v>
      </c>
      <c r="N187">
        <v>1013</v>
      </c>
      <c r="O187" t="s">
        <v>503</v>
      </c>
      <c r="P187" t="s">
        <v>504</v>
      </c>
      <c r="Q187">
        <v>1</v>
      </c>
      <c r="Y187">
        <v>0.01</v>
      </c>
      <c r="AA187">
        <v>0</v>
      </c>
      <c r="AB187">
        <v>99.65</v>
      </c>
      <c r="AC187">
        <v>11.82</v>
      </c>
      <c r="AD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0.01</v>
      </c>
      <c r="AV187">
        <v>0</v>
      </c>
      <c r="AW187">
        <v>2</v>
      </c>
      <c r="AX187">
        <v>23594227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B187">
        <v>0</v>
      </c>
    </row>
    <row r="188" spans="1:80" ht="12.75">
      <c r="A188">
        <f>ROW(Source!A138)</f>
        <v>138</v>
      </c>
      <c r="B188">
        <v>23594221</v>
      </c>
      <c r="C188">
        <v>23594215</v>
      </c>
      <c r="D188">
        <v>22518176</v>
      </c>
      <c r="E188">
        <v>1</v>
      </c>
      <c r="F188">
        <v>1</v>
      </c>
      <c r="G188">
        <v>1</v>
      </c>
      <c r="H188">
        <v>3</v>
      </c>
      <c r="I188" t="s">
        <v>603</v>
      </c>
      <c r="J188" t="s">
        <v>149</v>
      </c>
      <c r="K188" t="s">
        <v>604</v>
      </c>
      <c r="L188">
        <v>1348</v>
      </c>
      <c r="N188">
        <v>1009</v>
      </c>
      <c r="O188" t="s">
        <v>40</v>
      </c>
      <c r="P188" t="s">
        <v>40</v>
      </c>
      <c r="Q188">
        <v>1000</v>
      </c>
      <c r="Y188">
        <v>0.0004</v>
      </c>
      <c r="AA188">
        <v>12050.97</v>
      </c>
      <c r="AB188">
        <v>0</v>
      </c>
      <c r="AC188">
        <v>0</v>
      </c>
      <c r="AD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0.0004</v>
      </c>
      <c r="AV188">
        <v>0</v>
      </c>
      <c r="AW188">
        <v>2</v>
      </c>
      <c r="AX188">
        <v>23594228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B188">
        <v>0</v>
      </c>
    </row>
    <row r="189" spans="1:80" ht="12.75">
      <c r="A189">
        <f>ROW(Source!A138)</f>
        <v>138</v>
      </c>
      <c r="B189">
        <v>23594222</v>
      </c>
      <c r="C189">
        <v>23594215</v>
      </c>
      <c r="D189">
        <v>22552315</v>
      </c>
      <c r="E189">
        <v>1</v>
      </c>
      <c r="F189">
        <v>1</v>
      </c>
      <c r="G189">
        <v>1</v>
      </c>
      <c r="H189">
        <v>3</v>
      </c>
      <c r="I189" t="s">
        <v>553</v>
      </c>
      <c r="J189" t="s">
        <v>149</v>
      </c>
      <c r="K189" t="s">
        <v>554</v>
      </c>
      <c r="L189">
        <v>0</v>
      </c>
      <c r="Y189">
        <v>0.24</v>
      </c>
      <c r="AA189">
        <v>0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0.24</v>
      </c>
      <c r="AV189">
        <v>0</v>
      </c>
      <c r="AW189">
        <v>2</v>
      </c>
      <c r="AX189">
        <v>23594229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B189">
        <v>0</v>
      </c>
    </row>
    <row r="190" spans="1:80" ht="12.75">
      <c r="A190">
        <f>ROW(Source!A139)</f>
        <v>139</v>
      </c>
      <c r="B190">
        <v>23594231</v>
      </c>
      <c r="C190">
        <v>23594230</v>
      </c>
      <c r="D190">
        <v>20588057</v>
      </c>
      <c r="E190">
        <v>1</v>
      </c>
      <c r="F190">
        <v>1</v>
      </c>
      <c r="G190">
        <v>1</v>
      </c>
      <c r="H190">
        <v>1</v>
      </c>
      <c r="I190" t="s">
        <v>551</v>
      </c>
      <c r="K190" t="s">
        <v>552</v>
      </c>
      <c r="L190">
        <v>1476</v>
      </c>
      <c r="N190">
        <v>1013</v>
      </c>
      <c r="O190" t="s">
        <v>496</v>
      </c>
      <c r="P190" t="s">
        <v>497</v>
      </c>
      <c r="Q190">
        <v>1</v>
      </c>
      <c r="Y190">
        <v>62.2</v>
      </c>
      <c r="AA190">
        <v>0</v>
      </c>
      <c r="AB190">
        <v>0</v>
      </c>
      <c r="AC190">
        <v>0</v>
      </c>
      <c r="AD190">
        <v>9.62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62.2</v>
      </c>
      <c r="AV190">
        <v>1</v>
      </c>
      <c r="AW190">
        <v>2</v>
      </c>
      <c r="AX190">
        <v>23594243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B190">
        <v>0</v>
      </c>
    </row>
    <row r="191" spans="1:80" ht="12.75">
      <c r="A191">
        <f>ROW(Source!A139)</f>
        <v>139</v>
      </c>
      <c r="B191">
        <v>23594232</v>
      </c>
      <c r="C191">
        <v>23594230</v>
      </c>
      <c r="D191">
        <v>121548</v>
      </c>
      <c r="E191">
        <v>1</v>
      </c>
      <c r="F191">
        <v>1</v>
      </c>
      <c r="G191">
        <v>1</v>
      </c>
      <c r="H191">
        <v>1</v>
      </c>
      <c r="I191" t="s">
        <v>29</v>
      </c>
      <c r="K191" t="s">
        <v>498</v>
      </c>
      <c r="L191">
        <v>608254</v>
      </c>
      <c r="N191">
        <v>1013</v>
      </c>
      <c r="O191" t="s">
        <v>499</v>
      </c>
      <c r="P191" t="s">
        <v>499</v>
      </c>
      <c r="Q191">
        <v>1</v>
      </c>
      <c r="Y191">
        <v>1.74</v>
      </c>
      <c r="AA191">
        <v>0</v>
      </c>
      <c r="AB191">
        <v>0</v>
      </c>
      <c r="AC191">
        <v>0</v>
      </c>
      <c r="AD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1.74</v>
      </c>
      <c r="AV191">
        <v>2</v>
      </c>
      <c r="AW191">
        <v>2</v>
      </c>
      <c r="AX191">
        <v>23594244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B191">
        <v>0</v>
      </c>
    </row>
    <row r="192" spans="1:80" ht="12.75">
      <c r="A192">
        <f>ROW(Source!A139)</f>
        <v>139</v>
      </c>
      <c r="B192">
        <v>23594233</v>
      </c>
      <c r="C192">
        <v>23594230</v>
      </c>
      <c r="D192">
        <v>22555851</v>
      </c>
      <c r="E192">
        <v>1</v>
      </c>
      <c r="F192">
        <v>1</v>
      </c>
      <c r="G192">
        <v>1</v>
      </c>
      <c r="H192">
        <v>2</v>
      </c>
      <c r="I192" t="s">
        <v>559</v>
      </c>
      <c r="J192" t="s">
        <v>501</v>
      </c>
      <c r="K192" t="s">
        <v>560</v>
      </c>
      <c r="L192">
        <v>1480</v>
      </c>
      <c r="N192">
        <v>1013</v>
      </c>
      <c r="O192" t="s">
        <v>503</v>
      </c>
      <c r="P192" t="s">
        <v>504</v>
      </c>
      <c r="Q192">
        <v>1</v>
      </c>
      <c r="Y192">
        <v>1.74</v>
      </c>
      <c r="AA192">
        <v>0</v>
      </c>
      <c r="AB192">
        <v>139.65</v>
      </c>
      <c r="AC192">
        <v>11.82</v>
      </c>
      <c r="AD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1.74</v>
      </c>
      <c r="AV192">
        <v>0</v>
      </c>
      <c r="AW192">
        <v>2</v>
      </c>
      <c r="AX192">
        <v>23594245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B192">
        <v>0</v>
      </c>
    </row>
    <row r="193" spans="1:80" ht="12.75">
      <c r="A193">
        <f>ROW(Source!A139)</f>
        <v>139</v>
      </c>
      <c r="B193">
        <v>23594234</v>
      </c>
      <c r="C193">
        <v>23594230</v>
      </c>
      <c r="D193">
        <v>22556164</v>
      </c>
      <c r="E193">
        <v>1</v>
      </c>
      <c r="F193">
        <v>1</v>
      </c>
      <c r="G193">
        <v>1</v>
      </c>
      <c r="H193">
        <v>2</v>
      </c>
      <c r="I193" t="s">
        <v>561</v>
      </c>
      <c r="J193" t="s">
        <v>501</v>
      </c>
      <c r="K193" t="s">
        <v>562</v>
      </c>
      <c r="L193">
        <v>1480</v>
      </c>
      <c r="N193">
        <v>1013</v>
      </c>
      <c r="O193" t="s">
        <v>503</v>
      </c>
      <c r="P193" t="s">
        <v>504</v>
      </c>
      <c r="Q193">
        <v>1</v>
      </c>
      <c r="Y193">
        <v>15.1</v>
      </c>
      <c r="AA193">
        <v>0</v>
      </c>
      <c r="AB193">
        <v>8.63</v>
      </c>
      <c r="AC193">
        <v>0</v>
      </c>
      <c r="AD193">
        <v>0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15.1</v>
      </c>
      <c r="AV193">
        <v>0</v>
      </c>
      <c r="AW193">
        <v>2</v>
      </c>
      <c r="AX193">
        <v>23594246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B193">
        <v>0</v>
      </c>
    </row>
    <row r="194" spans="1:80" ht="12.75">
      <c r="A194">
        <f>ROW(Source!A139)</f>
        <v>139</v>
      </c>
      <c r="B194">
        <v>23594235</v>
      </c>
      <c r="C194">
        <v>23594230</v>
      </c>
      <c r="D194">
        <v>22558441</v>
      </c>
      <c r="E194">
        <v>1</v>
      </c>
      <c r="F194">
        <v>1</v>
      </c>
      <c r="G194">
        <v>1</v>
      </c>
      <c r="H194">
        <v>2</v>
      </c>
      <c r="I194" t="s">
        <v>567</v>
      </c>
      <c r="J194" t="s">
        <v>501</v>
      </c>
      <c r="K194" t="s">
        <v>568</v>
      </c>
      <c r="L194">
        <v>1480</v>
      </c>
      <c r="N194">
        <v>1013</v>
      </c>
      <c r="O194" t="s">
        <v>503</v>
      </c>
      <c r="P194" t="s">
        <v>504</v>
      </c>
      <c r="Q194">
        <v>1</v>
      </c>
      <c r="Y194">
        <v>1.74</v>
      </c>
      <c r="AA194">
        <v>0</v>
      </c>
      <c r="AB194">
        <v>99.65</v>
      </c>
      <c r="AC194">
        <v>11.82</v>
      </c>
      <c r="AD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1.74</v>
      </c>
      <c r="AV194">
        <v>0</v>
      </c>
      <c r="AW194">
        <v>2</v>
      </c>
      <c r="AX194">
        <v>23594247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B194">
        <v>0</v>
      </c>
    </row>
    <row r="195" spans="1:80" ht="12.75">
      <c r="A195">
        <f>ROW(Source!A139)</f>
        <v>139</v>
      </c>
      <c r="B195">
        <v>23594236</v>
      </c>
      <c r="C195">
        <v>23594230</v>
      </c>
      <c r="D195">
        <v>22521045</v>
      </c>
      <c r="E195">
        <v>1</v>
      </c>
      <c r="F195">
        <v>1</v>
      </c>
      <c r="G195">
        <v>1</v>
      </c>
      <c r="H195">
        <v>3</v>
      </c>
      <c r="I195" t="s">
        <v>624</v>
      </c>
      <c r="J195" t="s">
        <v>149</v>
      </c>
      <c r="K195" t="s">
        <v>625</v>
      </c>
      <c r="L195">
        <v>1348</v>
      </c>
      <c r="N195">
        <v>1009</v>
      </c>
      <c r="O195" t="s">
        <v>40</v>
      </c>
      <c r="P195" t="s">
        <v>40</v>
      </c>
      <c r="Q195">
        <v>1000</v>
      </c>
      <c r="Y195">
        <v>0.18</v>
      </c>
      <c r="AA195">
        <v>563.66</v>
      </c>
      <c r="AB195">
        <v>0</v>
      </c>
      <c r="AC195">
        <v>0</v>
      </c>
      <c r="AD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0.18</v>
      </c>
      <c r="AV195">
        <v>0</v>
      </c>
      <c r="AW195">
        <v>2</v>
      </c>
      <c r="AX195">
        <v>23594248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B195">
        <v>0</v>
      </c>
    </row>
    <row r="196" spans="1:80" ht="12.75">
      <c r="A196">
        <f>ROW(Source!A139)</f>
        <v>139</v>
      </c>
      <c r="B196">
        <v>23594237</v>
      </c>
      <c r="C196">
        <v>23594230</v>
      </c>
      <c r="D196">
        <v>22518690</v>
      </c>
      <c r="E196">
        <v>1</v>
      </c>
      <c r="F196">
        <v>1</v>
      </c>
      <c r="G196">
        <v>1</v>
      </c>
      <c r="H196">
        <v>3</v>
      </c>
      <c r="I196" t="s">
        <v>626</v>
      </c>
      <c r="J196" t="s">
        <v>149</v>
      </c>
      <c r="K196" t="s">
        <v>627</v>
      </c>
      <c r="L196">
        <v>1355</v>
      </c>
      <c r="N196">
        <v>1010</v>
      </c>
      <c r="O196" t="s">
        <v>32</v>
      </c>
      <c r="P196" t="s">
        <v>32</v>
      </c>
      <c r="Q196">
        <v>100</v>
      </c>
      <c r="Y196">
        <v>0.8</v>
      </c>
      <c r="AA196">
        <v>109.97</v>
      </c>
      <c r="AB196">
        <v>0</v>
      </c>
      <c r="AC196">
        <v>0</v>
      </c>
      <c r="AD196">
        <v>0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0.8</v>
      </c>
      <c r="AV196">
        <v>0</v>
      </c>
      <c r="AW196">
        <v>2</v>
      </c>
      <c r="AX196">
        <v>23594249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B196">
        <v>0</v>
      </c>
    </row>
    <row r="197" spans="1:80" ht="12.75">
      <c r="A197">
        <f>ROW(Source!A139)</f>
        <v>139</v>
      </c>
      <c r="B197">
        <v>23594238</v>
      </c>
      <c r="C197">
        <v>23594230</v>
      </c>
      <c r="D197">
        <v>22518453</v>
      </c>
      <c r="E197">
        <v>1</v>
      </c>
      <c r="F197">
        <v>1</v>
      </c>
      <c r="G197">
        <v>1</v>
      </c>
      <c r="H197">
        <v>3</v>
      </c>
      <c r="I197" t="s">
        <v>574</v>
      </c>
      <c r="J197" t="s">
        <v>149</v>
      </c>
      <c r="K197" t="s">
        <v>575</v>
      </c>
      <c r="L197">
        <v>1346</v>
      </c>
      <c r="N197">
        <v>1009</v>
      </c>
      <c r="O197" t="s">
        <v>170</v>
      </c>
      <c r="P197" t="s">
        <v>170</v>
      </c>
      <c r="Q197">
        <v>1</v>
      </c>
      <c r="Y197">
        <v>4.2</v>
      </c>
      <c r="AA197">
        <v>8.84</v>
      </c>
      <c r="AB197">
        <v>0</v>
      </c>
      <c r="AC197">
        <v>0</v>
      </c>
      <c r="AD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4.2</v>
      </c>
      <c r="AV197">
        <v>0</v>
      </c>
      <c r="AW197">
        <v>2</v>
      </c>
      <c r="AX197">
        <v>23594250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B197">
        <v>0</v>
      </c>
    </row>
    <row r="198" spans="1:80" ht="12.75">
      <c r="A198">
        <f>ROW(Source!A139)</f>
        <v>139</v>
      </c>
      <c r="B198">
        <v>23594239</v>
      </c>
      <c r="C198">
        <v>23594230</v>
      </c>
      <c r="D198">
        <v>22518562</v>
      </c>
      <c r="E198">
        <v>1</v>
      </c>
      <c r="F198">
        <v>1</v>
      </c>
      <c r="G198">
        <v>1</v>
      </c>
      <c r="H198">
        <v>3</v>
      </c>
      <c r="I198" t="s">
        <v>578</v>
      </c>
      <c r="J198" t="s">
        <v>149</v>
      </c>
      <c r="K198" t="s">
        <v>148</v>
      </c>
      <c r="L198">
        <v>1346</v>
      </c>
      <c r="N198">
        <v>1009</v>
      </c>
      <c r="O198" t="s">
        <v>170</v>
      </c>
      <c r="P198" t="s">
        <v>170</v>
      </c>
      <c r="Q198">
        <v>1</v>
      </c>
      <c r="Y198">
        <v>27</v>
      </c>
      <c r="AA198">
        <v>9.03</v>
      </c>
      <c r="AB198">
        <v>0</v>
      </c>
      <c r="AC198">
        <v>0</v>
      </c>
      <c r="AD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27</v>
      </c>
      <c r="AV198">
        <v>0</v>
      </c>
      <c r="AW198">
        <v>2</v>
      </c>
      <c r="AX198">
        <v>23594251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B198">
        <v>0</v>
      </c>
    </row>
    <row r="199" spans="1:80" ht="12.75">
      <c r="A199">
        <f>ROW(Source!A139)</f>
        <v>139</v>
      </c>
      <c r="B199">
        <v>23594240</v>
      </c>
      <c r="C199">
        <v>23594230</v>
      </c>
      <c r="D199">
        <v>22531367</v>
      </c>
      <c r="E199">
        <v>1</v>
      </c>
      <c r="F199">
        <v>1</v>
      </c>
      <c r="G199">
        <v>1</v>
      </c>
      <c r="H199">
        <v>3</v>
      </c>
      <c r="I199" t="s">
        <v>591</v>
      </c>
      <c r="J199" t="s">
        <v>149</v>
      </c>
      <c r="K199" t="s">
        <v>592</v>
      </c>
      <c r="L199">
        <v>1348</v>
      </c>
      <c r="N199">
        <v>1009</v>
      </c>
      <c r="O199" t="s">
        <v>40</v>
      </c>
      <c r="P199" t="s">
        <v>40</v>
      </c>
      <c r="Q199">
        <v>1000</v>
      </c>
      <c r="Y199">
        <v>1</v>
      </c>
      <c r="AA199">
        <v>9286.84</v>
      </c>
      <c r="AB199">
        <v>0</v>
      </c>
      <c r="AC199">
        <v>0</v>
      </c>
      <c r="AD199">
        <v>0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1</v>
      </c>
      <c r="AV199">
        <v>0</v>
      </c>
      <c r="AW199">
        <v>2</v>
      </c>
      <c r="AX199">
        <v>23594252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B199">
        <v>0</v>
      </c>
    </row>
    <row r="200" spans="1:80" ht="12.75">
      <c r="A200">
        <f>ROW(Source!A139)</f>
        <v>139</v>
      </c>
      <c r="B200">
        <v>23594241</v>
      </c>
      <c r="C200">
        <v>23594230</v>
      </c>
      <c r="D200">
        <v>22542780</v>
      </c>
      <c r="E200">
        <v>1</v>
      </c>
      <c r="F200">
        <v>1</v>
      </c>
      <c r="G200">
        <v>1</v>
      </c>
      <c r="H200">
        <v>3</v>
      </c>
      <c r="I200" t="s">
        <v>628</v>
      </c>
      <c r="J200" t="s">
        <v>149</v>
      </c>
      <c r="K200" t="s">
        <v>629</v>
      </c>
      <c r="L200">
        <v>1339</v>
      </c>
      <c r="N200">
        <v>1007</v>
      </c>
      <c r="O200" t="s">
        <v>630</v>
      </c>
      <c r="P200" t="s">
        <v>630</v>
      </c>
      <c r="Q200">
        <v>1</v>
      </c>
      <c r="Y200">
        <v>0.15</v>
      </c>
      <c r="AA200">
        <v>75.45</v>
      </c>
      <c r="AB200">
        <v>0</v>
      </c>
      <c r="AC200">
        <v>0</v>
      </c>
      <c r="AD200">
        <v>0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0.15</v>
      </c>
      <c r="AV200">
        <v>0</v>
      </c>
      <c r="AW200">
        <v>2</v>
      </c>
      <c r="AX200">
        <v>23594253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B200">
        <v>0</v>
      </c>
    </row>
    <row r="201" spans="1:80" ht="12.75">
      <c r="A201">
        <f>ROW(Source!A139)</f>
        <v>139</v>
      </c>
      <c r="B201">
        <v>23594242</v>
      </c>
      <c r="C201">
        <v>23594230</v>
      </c>
      <c r="D201">
        <v>22552315</v>
      </c>
      <c r="E201">
        <v>1</v>
      </c>
      <c r="F201">
        <v>1</v>
      </c>
      <c r="G201">
        <v>1</v>
      </c>
      <c r="H201">
        <v>3</v>
      </c>
      <c r="I201" t="s">
        <v>553</v>
      </c>
      <c r="J201" t="s">
        <v>149</v>
      </c>
      <c r="K201" t="s">
        <v>554</v>
      </c>
      <c r="L201">
        <v>0</v>
      </c>
      <c r="Y201">
        <v>11.97</v>
      </c>
      <c r="AA201">
        <v>0</v>
      </c>
      <c r="AB201">
        <v>0</v>
      </c>
      <c r="AC201">
        <v>0</v>
      </c>
      <c r="AD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11.97</v>
      </c>
      <c r="AV201">
        <v>0</v>
      </c>
      <c r="AW201">
        <v>2</v>
      </c>
      <c r="AX201">
        <v>23594254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B201">
        <v>0</v>
      </c>
    </row>
    <row r="202" spans="1:80" ht="12.75">
      <c r="A202">
        <f>ROW(Source!A140)</f>
        <v>140</v>
      </c>
      <c r="B202">
        <v>23629105</v>
      </c>
      <c r="C202">
        <v>23629104</v>
      </c>
      <c r="D202">
        <v>20588031</v>
      </c>
      <c r="E202">
        <v>1</v>
      </c>
      <c r="F202">
        <v>1</v>
      </c>
      <c r="G202">
        <v>1</v>
      </c>
      <c r="H202">
        <v>1</v>
      </c>
      <c r="I202" t="s">
        <v>631</v>
      </c>
      <c r="K202" t="s">
        <v>632</v>
      </c>
      <c r="L202">
        <v>1476</v>
      </c>
      <c r="N202">
        <v>1013</v>
      </c>
      <c r="O202" t="s">
        <v>496</v>
      </c>
      <c r="P202" t="s">
        <v>497</v>
      </c>
      <c r="Q202">
        <v>1</v>
      </c>
      <c r="Y202">
        <v>34.4</v>
      </c>
      <c r="AA202">
        <v>0</v>
      </c>
      <c r="AB202">
        <v>0</v>
      </c>
      <c r="AC202">
        <v>0</v>
      </c>
      <c r="AD202">
        <v>9.4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34.4</v>
      </c>
      <c r="AV202">
        <v>1</v>
      </c>
      <c r="AW202">
        <v>2</v>
      </c>
      <c r="AX202">
        <v>23629105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B202">
        <v>0</v>
      </c>
    </row>
    <row r="203" spans="1:80" ht="12.75">
      <c r="A203">
        <f>ROW(Source!A140)</f>
        <v>140</v>
      </c>
      <c r="B203">
        <v>23629106</v>
      </c>
      <c r="C203">
        <v>23629104</v>
      </c>
      <c r="D203">
        <v>121548</v>
      </c>
      <c r="E203">
        <v>1</v>
      </c>
      <c r="F203">
        <v>1</v>
      </c>
      <c r="G203">
        <v>1</v>
      </c>
      <c r="H203">
        <v>1</v>
      </c>
      <c r="I203" t="s">
        <v>29</v>
      </c>
      <c r="K203" t="s">
        <v>498</v>
      </c>
      <c r="L203">
        <v>608254</v>
      </c>
      <c r="N203">
        <v>1013</v>
      </c>
      <c r="O203" t="s">
        <v>499</v>
      </c>
      <c r="P203" t="s">
        <v>499</v>
      </c>
      <c r="Q203">
        <v>1</v>
      </c>
      <c r="Y203">
        <v>23.83</v>
      </c>
      <c r="AA203">
        <v>0</v>
      </c>
      <c r="AB203">
        <v>0</v>
      </c>
      <c r="AC203">
        <v>0</v>
      </c>
      <c r="AD203">
        <v>0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23.83</v>
      </c>
      <c r="AV203">
        <v>2</v>
      </c>
      <c r="AW203">
        <v>2</v>
      </c>
      <c r="AX203">
        <v>23629106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B203">
        <v>0</v>
      </c>
    </row>
    <row r="204" spans="1:80" ht="12.75">
      <c r="A204">
        <f>ROW(Source!A140)</f>
        <v>140</v>
      </c>
      <c r="B204">
        <v>23629107</v>
      </c>
      <c r="C204">
        <v>23629104</v>
      </c>
      <c r="D204">
        <v>22555851</v>
      </c>
      <c r="E204">
        <v>1</v>
      </c>
      <c r="F204">
        <v>1</v>
      </c>
      <c r="G204">
        <v>1</v>
      </c>
      <c r="H204">
        <v>2</v>
      </c>
      <c r="I204" t="s">
        <v>559</v>
      </c>
      <c r="J204" t="s">
        <v>501</v>
      </c>
      <c r="K204" t="s">
        <v>560</v>
      </c>
      <c r="L204">
        <v>1480</v>
      </c>
      <c r="N204">
        <v>1013</v>
      </c>
      <c r="O204" t="s">
        <v>503</v>
      </c>
      <c r="P204" t="s">
        <v>504</v>
      </c>
      <c r="Q204">
        <v>1</v>
      </c>
      <c r="Y204">
        <v>0.33</v>
      </c>
      <c r="AA204">
        <v>0</v>
      </c>
      <c r="AB204">
        <v>139.65</v>
      </c>
      <c r="AC204">
        <v>11.82</v>
      </c>
      <c r="AD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0.33</v>
      </c>
      <c r="AV204">
        <v>0</v>
      </c>
      <c r="AW204">
        <v>2</v>
      </c>
      <c r="AX204">
        <v>23629107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B204">
        <v>0</v>
      </c>
    </row>
    <row r="205" spans="1:80" ht="12.75">
      <c r="A205">
        <f>ROW(Source!A140)</f>
        <v>140</v>
      </c>
      <c r="B205">
        <v>23629108</v>
      </c>
      <c r="C205">
        <v>23629104</v>
      </c>
      <c r="D205">
        <v>22556050</v>
      </c>
      <c r="E205">
        <v>1</v>
      </c>
      <c r="F205">
        <v>1</v>
      </c>
      <c r="G205">
        <v>1</v>
      </c>
      <c r="H205">
        <v>2</v>
      </c>
      <c r="I205" t="s">
        <v>633</v>
      </c>
      <c r="J205" t="s">
        <v>501</v>
      </c>
      <c r="K205" t="s">
        <v>634</v>
      </c>
      <c r="L205">
        <v>1480</v>
      </c>
      <c r="N205">
        <v>1013</v>
      </c>
      <c r="O205" t="s">
        <v>503</v>
      </c>
      <c r="P205" t="s">
        <v>504</v>
      </c>
      <c r="Q205">
        <v>1</v>
      </c>
      <c r="Y205">
        <v>23.5</v>
      </c>
      <c r="AA205">
        <v>0</v>
      </c>
      <c r="AB205">
        <v>32.82</v>
      </c>
      <c r="AC205">
        <v>11.82</v>
      </c>
      <c r="AD205">
        <v>0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23.5</v>
      </c>
      <c r="AV205">
        <v>0</v>
      </c>
      <c r="AW205">
        <v>2</v>
      </c>
      <c r="AX205">
        <v>23629108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B205">
        <v>0</v>
      </c>
    </row>
    <row r="206" spans="1:80" ht="12.75">
      <c r="A206">
        <f>ROW(Source!A140)</f>
        <v>140</v>
      </c>
      <c r="B206">
        <v>23629109</v>
      </c>
      <c r="C206">
        <v>23629104</v>
      </c>
      <c r="D206">
        <v>22556164</v>
      </c>
      <c r="E206">
        <v>1</v>
      </c>
      <c r="F206">
        <v>1</v>
      </c>
      <c r="G206">
        <v>1</v>
      </c>
      <c r="H206">
        <v>2</v>
      </c>
      <c r="I206" t="s">
        <v>561</v>
      </c>
      <c r="J206" t="s">
        <v>501</v>
      </c>
      <c r="K206" t="s">
        <v>562</v>
      </c>
      <c r="L206">
        <v>1480</v>
      </c>
      <c r="N206">
        <v>1013</v>
      </c>
      <c r="O206" t="s">
        <v>503</v>
      </c>
      <c r="P206" t="s">
        <v>504</v>
      </c>
      <c r="Q206">
        <v>1</v>
      </c>
      <c r="Y206">
        <v>2.7</v>
      </c>
      <c r="AA206">
        <v>0</v>
      </c>
      <c r="AB206">
        <v>8.63</v>
      </c>
      <c r="AC206">
        <v>0</v>
      </c>
      <c r="AD206">
        <v>0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2.7</v>
      </c>
      <c r="AV206">
        <v>0</v>
      </c>
      <c r="AW206">
        <v>2</v>
      </c>
      <c r="AX206">
        <v>23629109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B206">
        <v>0</v>
      </c>
    </row>
    <row r="207" spans="1:80" ht="12.75">
      <c r="A207">
        <f>ROW(Source!A140)</f>
        <v>140</v>
      </c>
      <c r="B207">
        <v>23629110</v>
      </c>
      <c r="C207">
        <v>23629104</v>
      </c>
      <c r="D207">
        <v>22558119</v>
      </c>
      <c r="E207">
        <v>1</v>
      </c>
      <c r="F207">
        <v>1</v>
      </c>
      <c r="G207">
        <v>1</v>
      </c>
      <c r="H207">
        <v>2</v>
      </c>
      <c r="I207" t="s">
        <v>635</v>
      </c>
      <c r="J207" t="s">
        <v>501</v>
      </c>
      <c r="K207" t="s">
        <v>636</v>
      </c>
      <c r="L207">
        <v>1480</v>
      </c>
      <c r="N207">
        <v>1013</v>
      </c>
      <c r="O207" t="s">
        <v>503</v>
      </c>
      <c r="P207" t="s">
        <v>504</v>
      </c>
      <c r="Q207">
        <v>1</v>
      </c>
      <c r="Y207">
        <v>6.96</v>
      </c>
      <c r="AA207">
        <v>0</v>
      </c>
      <c r="AB207">
        <v>2.1</v>
      </c>
      <c r="AC207">
        <v>0</v>
      </c>
      <c r="AD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6.96</v>
      </c>
      <c r="AV207">
        <v>0</v>
      </c>
      <c r="AW207">
        <v>2</v>
      </c>
      <c r="AX207">
        <v>23629110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B207">
        <v>0</v>
      </c>
    </row>
    <row r="208" spans="1:80" ht="12.75">
      <c r="A208">
        <f>ROW(Source!A140)</f>
        <v>140</v>
      </c>
      <c r="B208">
        <v>23629111</v>
      </c>
      <c r="C208">
        <v>23629104</v>
      </c>
      <c r="D208">
        <v>22558441</v>
      </c>
      <c r="E208">
        <v>1</v>
      </c>
      <c r="F208">
        <v>1</v>
      </c>
      <c r="G208">
        <v>1</v>
      </c>
      <c r="H208">
        <v>2</v>
      </c>
      <c r="I208" t="s">
        <v>567</v>
      </c>
      <c r="J208" t="s">
        <v>501</v>
      </c>
      <c r="K208" t="s">
        <v>568</v>
      </c>
      <c r="L208">
        <v>1480</v>
      </c>
      <c r="N208">
        <v>1013</v>
      </c>
      <c r="O208" t="s">
        <v>503</v>
      </c>
      <c r="P208" t="s">
        <v>504</v>
      </c>
      <c r="Q208">
        <v>1</v>
      </c>
      <c r="Y208">
        <v>0.33</v>
      </c>
      <c r="AA208">
        <v>0</v>
      </c>
      <c r="AB208">
        <v>99.65</v>
      </c>
      <c r="AC208">
        <v>11.82</v>
      </c>
      <c r="AD208">
        <v>0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0.33</v>
      </c>
      <c r="AV208">
        <v>0</v>
      </c>
      <c r="AW208">
        <v>2</v>
      </c>
      <c r="AX208">
        <v>23629111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B208">
        <v>0</v>
      </c>
    </row>
    <row r="209" spans="1:80" ht="12.75">
      <c r="A209">
        <f>ROW(Source!A140)</f>
        <v>140</v>
      </c>
      <c r="B209">
        <v>23629112</v>
      </c>
      <c r="C209">
        <v>23629104</v>
      </c>
      <c r="D209">
        <v>22518176</v>
      </c>
      <c r="E209">
        <v>1</v>
      </c>
      <c r="F209">
        <v>1</v>
      </c>
      <c r="G209">
        <v>1</v>
      </c>
      <c r="H209">
        <v>3</v>
      </c>
      <c r="I209" t="s">
        <v>603</v>
      </c>
      <c r="J209" t="s">
        <v>149</v>
      </c>
      <c r="K209" t="s">
        <v>604</v>
      </c>
      <c r="L209">
        <v>1348</v>
      </c>
      <c r="N209">
        <v>1009</v>
      </c>
      <c r="O209" t="s">
        <v>40</v>
      </c>
      <c r="P209" t="s">
        <v>40</v>
      </c>
      <c r="Q209">
        <v>1000</v>
      </c>
      <c r="Y209">
        <v>0.0021</v>
      </c>
      <c r="AA209">
        <v>12050.97</v>
      </c>
      <c r="AB209">
        <v>0</v>
      </c>
      <c r="AC209">
        <v>0</v>
      </c>
      <c r="AD209">
        <v>0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0.0021</v>
      </c>
      <c r="AV209">
        <v>0</v>
      </c>
      <c r="AW209">
        <v>2</v>
      </c>
      <c r="AX209">
        <v>23629112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B209">
        <v>0</v>
      </c>
    </row>
    <row r="210" spans="1:80" ht="12.75">
      <c r="A210">
        <f>ROW(Source!A140)</f>
        <v>140</v>
      </c>
      <c r="B210">
        <v>23629113</v>
      </c>
      <c r="C210">
        <v>23629104</v>
      </c>
      <c r="D210">
        <v>22520587</v>
      </c>
      <c r="E210">
        <v>1</v>
      </c>
      <c r="F210">
        <v>1</v>
      </c>
      <c r="G210">
        <v>1</v>
      </c>
      <c r="H210">
        <v>3</v>
      </c>
      <c r="I210" t="s">
        <v>571</v>
      </c>
      <c r="J210" t="s">
        <v>149</v>
      </c>
      <c r="K210" t="s">
        <v>572</v>
      </c>
      <c r="L210">
        <v>1358</v>
      </c>
      <c r="N210">
        <v>1010</v>
      </c>
      <c r="O210" t="s">
        <v>573</v>
      </c>
      <c r="P210" t="s">
        <v>573</v>
      </c>
      <c r="Q210">
        <v>10</v>
      </c>
      <c r="Y210">
        <v>13.4</v>
      </c>
      <c r="AA210">
        <v>22.49</v>
      </c>
      <c r="AB210">
        <v>0</v>
      </c>
      <c r="AC210">
        <v>0</v>
      </c>
      <c r="AD210">
        <v>0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13.4</v>
      </c>
      <c r="AV210">
        <v>0</v>
      </c>
      <c r="AW210">
        <v>2</v>
      </c>
      <c r="AX210">
        <v>23629113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B210">
        <v>0</v>
      </c>
    </row>
    <row r="211" spans="1:80" ht="12.75">
      <c r="A211">
        <f>ROW(Source!A140)</f>
        <v>140</v>
      </c>
      <c r="B211">
        <v>23629114</v>
      </c>
      <c r="C211">
        <v>23629104</v>
      </c>
      <c r="D211">
        <v>22518453</v>
      </c>
      <c r="E211">
        <v>1</v>
      </c>
      <c r="F211">
        <v>1</v>
      </c>
      <c r="G211">
        <v>1</v>
      </c>
      <c r="H211">
        <v>3</v>
      </c>
      <c r="I211" t="s">
        <v>574</v>
      </c>
      <c r="J211" t="s">
        <v>149</v>
      </c>
      <c r="K211" t="s">
        <v>575</v>
      </c>
      <c r="L211">
        <v>1346</v>
      </c>
      <c r="N211">
        <v>1009</v>
      </c>
      <c r="O211" t="s">
        <v>170</v>
      </c>
      <c r="P211" t="s">
        <v>170</v>
      </c>
      <c r="Q211">
        <v>1</v>
      </c>
      <c r="Y211">
        <v>0.96</v>
      </c>
      <c r="AA211">
        <v>8.84</v>
      </c>
      <c r="AB211">
        <v>0</v>
      </c>
      <c r="AC211">
        <v>0</v>
      </c>
      <c r="AD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0.96</v>
      </c>
      <c r="AV211">
        <v>0</v>
      </c>
      <c r="AW211">
        <v>2</v>
      </c>
      <c r="AX211">
        <v>23629114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B211">
        <v>0</v>
      </c>
    </row>
    <row r="212" spans="1:80" ht="12.75">
      <c r="A212">
        <f>ROW(Source!A140)</f>
        <v>140</v>
      </c>
      <c r="B212">
        <v>23629115</v>
      </c>
      <c r="C212">
        <v>23629104</v>
      </c>
      <c r="D212">
        <v>22518666</v>
      </c>
      <c r="E212">
        <v>1</v>
      </c>
      <c r="F212">
        <v>1</v>
      </c>
      <c r="G212">
        <v>1</v>
      </c>
      <c r="H212">
        <v>3</v>
      </c>
      <c r="I212" t="s">
        <v>585</v>
      </c>
      <c r="J212" t="s">
        <v>149</v>
      </c>
      <c r="K212" t="s">
        <v>586</v>
      </c>
      <c r="L212">
        <v>1358</v>
      </c>
      <c r="N212">
        <v>1010</v>
      </c>
      <c r="O212" t="s">
        <v>573</v>
      </c>
      <c r="P212" t="s">
        <v>573</v>
      </c>
      <c r="Q212">
        <v>10</v>
      </c>
      <c r="Y212">
        <v>13.4</v>
      </c>
      <c r="AA212">
        <v>17.32</v>
      </c>
      <c r="AB212">
        <v>0</v>
      </c>
      <c r="AC212">
        <v>0</v>
      </c>
      <c r="AD212">
        <v>0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13.4</v>
      </c>
      <c r="AV212">
        <v>0</v>
      </c>
      <c r="AW212">
        <v>2</v>
      </c>
      <c r="AX212">
        <v>23629115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B212">
        <v>0</v>
      </c>
    </row>
    <row r="213" spans="1:80" ht="12.75">
      <c r="A213">
        <f>ROW(Source!A140)</f>
        <v>140</v>
      </c>
      <c r="B213">
        <v>23629116</v>
      </c>
      <c r="C213">
        <v>23629104</v>
      </c>
      <c r="D213">
        <v>22524802</v>
      </c>
      <c r="E213">
        <v>1</v>
      </c>
      <c r="F213">
        <v>1</v>
      </c>
      <c r="G213">
        <v>1</v>
      </c>
      <c r="H213">
        <v>3</v>
      </c>
      <c r="I213" t="s">
        <v>637</v>
      </c>
      <c r="J213" t="s">
        <v>149</v>
      </c>
      <c r="K213" t="s">
        <v>638</v>
      </c>
      <c r="L213">
        <v>1346</v>
      </c>
      <c r="N213">
        <v>1009</v>
      </c>
      <c r="O213" t="s">
        <v>170</v>
      </c>
      <c r="P213" t="s">
        <v>170</v>
      </c>
      <c r="Q213">
        <v>1</v>
      </c>
      <c r="Y213">
        <v>0.4</v>
      </c>
      <c r="AA213">
        <v>21.42</v>
      </c>
      <c r="AB213">
        <v>0</v>
      </c>
      <c r="AC213">
        <v>0</v>
      </c>
      <c r="AD213">
        <v>0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0.4</v>
      </c>
      <c r="AV213">
        <v>0</v>
      </c>
      <c r="AW213">
        <v>2</v>
      </c>
      <c r="AX213">
        <v>23629116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B213">
        <v>0</v>
      </c>
    </row>
    <row r="214" spans="1:80" ht="12.75">
      <c r="A214">
        <f>ROW(Source!A140)</f>
        <v>140</v>
      </c>
      <c r="B214">
        <v>23629117</v>
      </c>
      <c r="C214">
        <v>23629104</v>
      </c>
      <c r="D214">
        <v>22535493</v>
      </c>
      <c r="E214">
        <v>1</v>
      </c>
      <c r="F214">
        <v>1</v>
      </c>
      <c r="G214">
        <v>1</v>
      </c>
      <c r="H214">
        <v>3</v>
      </c>
      <c r="I214" t="s">
        <v>639</v>
      </c>
      <c r="J214" t="s">
        <v>149</v>
      </c>
      <c r="K214" t="s">
        <v>640</v>
      </c>
      <c r="L214">
        <v>1358</v>
      </c>
      <c r="N214">
        <v>1010</v>
      </c>
      <c r="O214" t="s">
        <v>573</v>
      </c>
      <c r="P214" t="s">
        <v>573</v>
      </c>
      <c r="Q214">
        <v>10</v>
      </c>
      <c r="Y214">
        <v>1.8</v>
      </c>
      <c r="AA214">
        <v>221.1</v>
      </c>
      <c r="AB214">
        <v>0</v>
      </c>
      <c r="AC214">
        <v>0</v>
      </c>
      <c r="AD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1.8</v>
      </c>
      <c r="AV214">
        <v>0</v>
      </c>
      <c r="AW214">
        <v>2</v>
      </c>
      <c r="AX214">
        <v>23629117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B214">
        <v>0</v>
      </c>
    </row>
    <row r="215" spans="1:80" ht="12.75">
      <c r="A215">
        <f>ROW(Source!A140)</f>
        <v>140</v>
      </c>
      <c r="B215">
        <v>23629118</v>
      </c>
      <c r="C215">
        <v>23629104</v>
      </c>
      <c r="D215">
        <v>22552633</v>
      </c>
      <c r="E215">
        <v>1</v>
      </c>
      <c r="F215">
        <v>1</v>
      </c>
      <c r="G215">
        <v>1</v>
      </c>
      <c r="H215">
        <v>3</v>
      </c>
      <c r="I215" t="s">
        <v>618</v>
      </c>
      <c r="J215" t="s">
        <v>149</v>
      </c>
      <c r="K215" t="s">
        <v>619</v>
      </c>
      <c r="L215">
        <v>1358</v>
      </c>
      <c r="N215">
        <v>1010</v>
      </c>
      <c r="O215" t="s">
        <v>573</v>
      </c>
      <c r="P215" t="s">
        <v>573</v>
      </c>
      <c r="Q215">
        <v>10</v>
      </c>
      <c r="Y215">
        <v>6.7</v>
      </c>
      <c r="AA215">
        <v>53.52</v>
      </c>
      <c r="AB215">
        <v>0</v>
      </c>
      <c r="AC215">
        <v>0</v>
      </c>
      <c r="AD215">
        <v>0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6.7</v>
      </c>
      <c r="AV215">
        <v>0</v>
      </c>
      <c r="AW215">
        <v>2</v>
      </c>
      <c r="AX215">
        <v>23629118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B215">
        <v>0</v>
      </c>
    </row>
    <row r="216" spans="1:80" ht="12.75">
      <c r="A216">
        <f>ROW(Source!A140)</f>
        <v>140</v>
      </c>
      <c r="B216">
        <v>23629119</v>
      </c>
      <c r="C216">
        <v>23629104</v>
      </c>
      <c r="D216">
        <v>22554847</v>
      </c>
      <c r="E216">
        <v>1</v>
      </c>
      <c r="F216">
        <v>1</v>
      </c>
      <c r="G216">
        <v>1</v>
      </c>
      <c r="H216">
        <v>3</v>
      </c>
      <c r="I216" t="s">
        <v>641</v>
      </c>
      <c r="J216" t="s">
        <v>149</v>
      </c>
      <c r="K216" t="s">
        <v>642</v>
      </c>
      <c r="L216">
        <v>1354</v>
      </c>
      <c r="N216">
        <v>1010</v>
      </c>
      <c r="O216" t="s">
        <v>21</v>
      </c>
      <c r="P216" t="s">
        <v>21</v>
      </c>
      <c r="Q216">
        <v>1</v>
      </c>
      <c r="Y216">
        <v>18</v>
      </c>
      <c r="AA216">
        <v>0.26</v>
      </c>
      <c r="AB216">
        <v>0</v>
      </c>
      <c r="AC216">
        <v>0</v>
      </c>
      <c r="AD216">
        <v>0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18</v>
      </c>
      <c r="AV216">
        <v>0</v>
      </c>
      <c r="AW216">
        <v>2</v>
      </c>
      <c r="AX216">
        <v>23629119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B216">
        <v>0</v>
      </c>
    </row>
    <row r="217" spans="1:80" ht="12.75">
      <c r="A217">
        <f>ROW(Source!A140)</f>
        <v>140</v>
      </c>
      <c r="B217">
        <v>23629120</v>
      </c>
      <c r="C217">
        <v>23629104</v>
      </c>
      <c r="D217">
        <v>22554872</v>
      </c>
      <c r="E217">
        <v>1</v>
      </c>
      <c r="F217">
        <v>1</v>
      </c>
      <c r="G217">
        <v>1</v>
      </c>
      <c r="H217">
        <v>3</v>
      </c>
      <c r="I217" t="s">
        <v>643</v>
      </c>
      <c r="J217" t="s">
        <v>149</v>
      </c>
      <c r="K217" t="s">
        <v>644</v>
      </c>
      <c r="L217">
        <v>1358</v>
      </c>
      <c r="N217">
        <v>1010</v>
      </c>
      <c r="O217" t="s">
        <v>573</v>
      </c>
      <c r="P217" t="s">
        <v>573</v>
      </c>
      <c r="Q217">
        <v>10</v>
      </c>
      <c r="Y217">
        <v>1</v>
      </c>
      <c r="AA217">
        <v>19.03</v>
      </c>
      <c r="AB217">
        <v>0</v>
      </c>
      <c r="AC217">
        <v>0</v>
      </c>
      <c r="AD217">
        <v>0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1</v>
      </c>
      <c r="AV217">
        <v>0</v>
      </c>
      <c r="AW217">
        <v>2</v>
      </c>
      <c r="AX217">
        <v>23629120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B217">
        <v>0</v>
      </c>
    </row>
    <row r="218" spans="1:80" ht="12.75">
      <c r="A218">
        <f>ROW(Source!A140)</f>
        <v>140</v>
      </c>
      <c r="B218">
        <v>23629121</v>
      </c>
      <c r="C218">
        <v>23629104</v>
      </c>
      <c r="D218">
        <v>22552315</v>
      </c>
      <c r="E218">
        <v>1</v>
      </c>
      <c r="F218">
        <v>1</v>
      </c>
      <c r="G218">
        <v>1</v>
      </c>
      <c r="H218">
        <v>3</v>
      </c>
      <c r="I218" t="s">
        <v>553</v>
      </c>
      <c r="J218" t="s">
        <v>149</v>
      </c>
      <c r="K218" t="s">
        <v>554</v>
      </c>
      <c r="L218">
        <v>0</v>
      </c>
      <c r="Y218">
        <v>6.47</v>
      </c>
      <c r="AA218">
        <v>0</v>
      </c>
      <c r="AB218">
        <v>0</v>
      </c>
      <c r="AC218">
        <v>0</v>
      </c>
      <c r="AD218">
        <v>0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6.47</v>
      </c>
      <c r="AV218">
        <v>0</v>
      </c>
      <c r="AW218">
        <v>2</v>
      </c>
      <c r="AX218">
        <v>23629121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B218">
        <v>0</v>
      </c>
    </row>
    <row r="219" spans="1:80" ht="12.75">
      <c r="A219">
        <f>ROW(Source!A183)</f>
        <v>183</v>
      </c>
      <c r="B219">
        <v>23594256</v>
      </c>
      <c r="C219">
        <v>23594255</v>
      </c>
      <c r="D219">
        <v>20587932</v>
      </c>
      <c r="E219">
        <v>1</v>
      </c>
      <c r="F219">
        <v>1</v>
      </c>
      <c r="G219">
        <v>1</v>
      </c>
      <c r="H219">
        <v>1</v>
      </c>
      <c r="I219" t="s">
        <v>645</v>
      </c>
      <c r="K219" t="s">
        <v>646</v>
      </c>
      <c r="L219">
        <v>1476</v>
      </c>
      <c r="N219">
        <v>1013</v>
      </c>
      <c r="O219" t="s">
        <v>496</v>
      </c>
      <c r="P219" t="s">
        <v>497</v>
      </c>
      <c r="Q219">
        <v>1</v>
      </c>
      <c r="Y219">
        <v>0.2</v>
      </c>
      <c r="AA219">
        <v>0</v>
      </c>
      <c r="AB219">
        <v>0</v>
      </c>
      <c r="AC219">
        <v>0</v>
      </c>
      <c r="AD219">
        <v>12.69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0.2</v>
      </c>
      <c r="AV219">
        <v>1</v>
      </c>
      <c r="AW219">
        <v>2</v>
      </c>
      <c r="AX219">
        <v>23594258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B219">
        <v>0</v>
      </c>
    </row>
    <row r="220" spans="1:80" ht="12.75">
      <c r="A220">
        <f>ROW(Source!A183)</f>
        <v>183</v>
      </c>
      <c r="B220">
        <v>23594257</v>
      </c>
      <c r="C220">
        <v>23594255</v>
      </c>
      <c r="D220">
        <v>20588299</v>
      </c>
      <c r="E220">
        <v>1</v>
      </c>
      <c r="F220">
        <v>1</v>
      </c>
      <c r="G220">
        <v>1</v>
      </c>
      <c r="H220">
        <v>1</v>
      </c>
      <c r="I220" t="s">
        <v>647</v>
      </c>
      <c r="K220" t="s">
        <v>648</v>
      </c>
      <c r="L220">
        <v>1476</v>
      </c>
      <c r="N220">
        <v>1013</v>
      </c>
      <c r="O220" t="s">
        <v>496</v>
      </c>
      <c r="P220" t="s">
        <v>497</v>
      </c>
      <c r="Q220">
        <v>1</v>
      </c>
      <c r="Y220">
        <v>0.2</v>
      </c>
      <c r="AA220">
        <v>0</v>
      </c>
      <c r="AB220">
        <v>0</v>
      </c>
      <c r="AC220">
        <v>0</v>
      </c>
      <c r="AD220">
        <v>12.92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0.2</v>
      </c>
      <c r="AV220">
        <v>1</v>
      </c>
      <c r="AW220">
        <v>2</v>
      </c>
      <c r="AX220">
        <v>23594259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B220">
        <v>0</v>
      </c>
    </row>
    <row r="221" spans="1:80" ht="12.75">
      <c r="A221">
        <f>ROW(Source!A184)</f>
        <v>184</v>
      </c>
      <c r="B221">
        <v>23594261</v>
      </c>
      <c r="C221">
        <v>23594260</v>
      </c>
      <c r="D221">
        <v>20587932</v>
      </c>
      <c r="E221">
        <v>1</v>
      </c>
      <c r="F221">
        <v>1</v>
      </c>
      <c r="G221">
        <v>1</v>
      </c>
      <c r="H221">
        <v>1</v>
      </c>
      <c r="I221" t="s">
        <v>645</v>
      </c>
      <c r="K221" t="s">
        <v>646</v>
      </c>
      <c r="L221">
        <v>1476</v>
      </c>
      <c r="N221">
        <v>1013</v>
      </c>
      <c r="O221" t="s">
        <v>496</v>
      </c>
      <c r="P221" t="s">
        <v>497</v>
      </c>
      <c r="Q221">
        <v>1</v>
      </c>
      <c r="Y221">
        <v>0.75</v>
      </c>
      <c r="AA221">
        <v>0</v>
      </c>
      <c r="AB221">
        <v>0</v>
      </c>
      <c r="AC221">
        <v>0</v>
      </c>
      <c r="AD221">
        <v>12.69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0.75</v>
      </c>
      <c r="AV221">
        <v>1</v>
      </c>
      <c r="AW221">
        <v>2</v>
      </c>
      <c r="AX221">
        <v>23594263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B221">
        <v>0</v>
      </c>
    </row>
    <row r="222" spans="1:80" ht="12.75">
      <c r="A222">
        <f>ROW(Source!A184)</f>
        <v>184</v>
      </c>
      <c r="B222">
        <v>23594262</v>
      </c>
      <c r="C222">
        <v>23594260</v>
      </c>
      <c r="D222">
        <v>20588299</v>
      </c>
      <c r="E222">
        <v>1</v>
      </c>
      <c r="F222">
        <v>1</v>
      </c>
      <c r="G222">
        <v>1</v>
      </c>
      <c r="H222">
        <v>1</v>
      </c>
      <c r="I222" t="s">
        <v>647</v>
      </c>
      <c r="K222" t="s">
        <v>648</v>
      </c>
      <c r="L222">
        <v>1476</v>
      </c>
      <c r="N222">
        <v>1013</v>
      </c>
      <c r="O222" t="s">
        <v>496</v>
      </c>
      <c r="P222" t="s">
        <v>497</v>
      </c>
      <c r="Q222">
        <v>1</v>
      </c>
      <c r="Y222">
        <v>0.75</v>
      </c>
      <c r="AA222">
        <v>0</v>
      </c>
      <c r="AB222">
        <v>0</v>
      </c>
      <c r="AC222">
        <v>0</v>
      </c>
      <c r="AD222">
        <v>12.92</v>
      </c>
      <c r="AN222">
        <v>0</v>
      </c>
      <c r="AO222">
        <v>1</v>
      </c>
      <c r="AP222">
        <v>0</v>
      </c>
      <c r="AQ222">
        <v>0</v>
      </c>
      <c r="AR222">
        <v>0</v>
      </c>
      <c r="AT222">
        <v>0.75</v>
      </c>
      <c r="AV222">
        <v>1</v>
      </c>
      <c r="AW222">
        <v>2</v>
      </c>
      <c r="AX222">
        <v>23594264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B222">
        <v>0</v>
      </c>
    </row>
    <row r="223" spans="1:80" ht="12.75">
      <c r="A223">
        <f>ROW(Source!A185)</f>
        <v>185</v>
      </c>
      <c r="B223">
        <v>23594266</v>
      </c>
      <c r="C223">
        <v>23594265</v>
      </c>
      <c r="D223">
        <v>20587932</v>
      </c>
      <c r="E223">
        <v>1</v>
      </c>
      <c r="F223">
        <v>1</v>
      </c>
      <c r="G223">
        <v>1</v>
      </c>
      <c r="H223">
        <v>1</v>
      </c>
      <c r="I223" t="s">
        <v>645</v>
      </c>
      <c r="K223" t="s">
        <v>646</v>
      </c>
      <c r="L223">
        <v>1476</v>
      </c>
      <c r="N223">
        <v>1013</v>
      </c>
      <c r="O223" t="s">
        <v>496</v>
      </c>
      <c r="P223" t="s">
        <v>497</v>
      </c>
      <c r="Q223">
        <v>1</v>
      </c>
      <c r="Y223">
        <v>8</v>
      </c>
      <c r="AA223">
        <v>0</v>
      </c>
      <c r="AB223">
        <v>0</v>
      </c>
      <c r="AC223">
        <v>0</v>
      </c>
      <c r="AD223">
        <v>12.69</v>
      </c>
      <c r="AN223">
        <v>0</v>
      </c>
      <c r="AO223">
        <v>1</v>
      </c>
      <c r="AP223">
        <v>0</v>
      </c>
      <c r="AQ223">
        <v>0</v>
      </c>
      <c r="AR223">
        <v>0</v>
      </c>
      <c r="AT223">
        <v>8</v>
      </c>
      <c r="AV223">
        <v>1</v>
      </c>
      <c r="AW223">
        <v>2</v>
      </c>
      <c r="AX223">
        <v>23594268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B223">
        <v>0</v>
      </c>
    </row>
    <row r="224" spans="1:80" ht="12.75">
      <c r="A224">
        <f>ROW(Source!A185)</f>
        <v>185</v>
      </c>
      <c r="B224">
        <v>23594267</v>
      </c>
      <c r="C224">
        <v>23594265</v>
      </c>
      <c r="D224">
        <v>20588299</v>
      </c>
      <c r="E224">
        <v>1</v>
      </c>
      <c r="F224">
        <v>1</v>
      </c>
      <c r="G224">
        <v>1</v>
      </c>
      <c r="H224">
        <v>1</v>
      </c>
      <c r="I224" t="s">
        <v>647</v>
      </c>
      <c r="K224" t="s">
        <v>648</v>
      </c>
      <c r="L224">
        <v>1476</v>
      </c>
      <c r="N224">
        <v>1013</v>
      </c>
      <c r="O224" t="s">
        <v>496</v>
      </c>
      <c r="P224" t="s">
        <v>497</v>
      </c>
      <c r="Q224">
        <v>1</v>
      </c>
      <c r="Y224">
        <v>8</v>
      </c>
      <c r="AA224">
        <v>0</v>
      </c>
      <c r="AB224">
        <v>0</v>
      </c>
      <c r="AC224">
        <v>0</v>
      </c>
      <c r="AD224">
        <v>12.92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8</v>
      </c>
      <c r="AV224">
        <v>1</v>
      </c>
      <c r="AW224">
        <v>2</v>
      </c>
      <c r="AX224">
        <v>23594269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B224">
        <v>0</v>
      </c>
    </row>
    <row r="225" spans="1:80" ht="12.75">
      <c r="A225">
        <f>ROW(Source!A186)</f>
        <v>186</v>
      </c>
      <c r="B225">
        <v>23594271</v>
      </c>
      <c r="C225">
        <v>23594270</v>
      </c>
      <c r="D225">
        <v>20587932</v>
      </c>
      <c r="E225">
        <v>1</v>
      </c>
      <c r="F225">
        <v>1</v>
      </c>
      <c r="G225">
        <v>1</v>
      </c>
      <c r="H225">
        <v>1</v>
      </c>
      <c r="I225" t="s">
        <v>645</v>
      </c>
      <c r="K225" t="s">
        <v>646</v>
      </c>
      <c r="L225">
        <v>1476</v>
      </c>
      <c r="N225">
        <v>1013</v>
      </c>
      <c r="O225" t="s">
        <v>496</v>
      </c>
      <c r="P225" t="s">
        <v>497</v>
      </c>
      <c r="Q225">
        <v>1</v>
      </c>
      <c r="Y225">
        <v>0.5</v>
      </c>
      <c r="AA225">
        <v>0</v>
      </c>
      <c r="AB225">
        <v>0</v>
      </c>
      <c r="AC225">
        <v>0</v>
      </c>
      <c r="AD225">
        <v>12.69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0.5</v>
      </c>
      <c r="AV225">
        <v>1</v>
      </c>
      <c r="AW225">
        <v>2</v>
      </c>
      <c r="AX225">
        <v>23594273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B225">
        <v>0</v>
      </c>
    </row>
    <row r="226" spans="1:80" ht="12.75">
      <c r="A226">
        <f>ROW(Source!A186)</f>
        <v>186</v>
      </c>
      <c r="B226">
        <v>23594272</v>
      </c>
      <c r="C226">
        <v>23594270</v>
      </c>
      <c r="D226">
        <v>20588299</v>
      </c>
      <c r="E226">
        <v>1</v>
      </c>
      <c r="F226">
        <v>1</v>
      </c>
      <c r="G226">
        <v>1</v>
      </c>
      <c r="H226">
        <v>1</v>
      </c>
      <c r="I226" t="s">
        <v>647</v>
      </c>
      <c r="K226" t="s">
        <v>648</v>
      </c>
      <c r="L226">
        <v>1476</v>
      </c>
      <c r="N226">
        <v>1013</v>
      </c>
      <c r="O226" t="s">
        <v>496</v>
      </c>
      <c r="P226" t="s">
        <v>497</v>
      </c>
      <c r="Q226">
        <v>1</v>
      </c>
      <c r="Y226">
        <v>0.5</v>
      </c>
      <c r="AA226">
        <v>0</v>
      </c>
      <c r="AB226">
        <v>0</v>
      </c>
      <c r="AC226">
        <v>0</v>
      </c>
      <c r="AD226">
        <v>12.92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0.5</v>
      </c>
      <c r="AV226">
        <v>1</v>
      </c>
      <c r="AW226">
        <v>2</v>
      </c>
      <c r="AX226">
        <v>23594274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B226">
        <v>0</v>
      </c>
    </row>
    <row r="227" spans="1:80" ht="12.75">
      <c r="A227">
        <f>ROW(Source!A187)</f>
        <v>187</v>
      </c>
      <c r="B227">
        <v>23629140</v>
      </c>
      <c r="C227">
        <v>23629139</v>
      </c>
      <c r="D227">
        <v>20587932</v>
      </c>
      <c r="E227">
        <v>1</v>
      </c>
      <c r="F227">
        <v>1</v>
      </c>
      <c r="G227">
        <v>1</v>
      </c>
      <c r="H227">
        <v>1</v>
      </c>
      <c r="I227" t="s">
        <v>645</v>
      </c>
      <c r="K227" t="s">
        <v>646</v>
      </c>
      <c r="L227">
        <v>1476</v>
      </c>
      <c r="N227">
        <v>1013</v>
      </c>
      <c r="O227" t="s">
        <v>496</v>
      </c>
      <c r="P227" t="s">
        <v>497</v>
      </c>
      <c r="Q227">
        <v>1</v>
      </c>
      <c r="Y227">
        <v>0.75</v>
      </c>
      <c r="AA227">
        <v>0</v>
      </c>
      <c r="AB227">
        <v>0</v>
      </c>
      <c r="AC227">
        <v>0</v>
      </c>
      <c r="AD227">
        <v>12.69</v>
      </c>
      <c r="AN227">
        <v>0</v>
      </c>
      <c r="AO227">
        <v>1</v>
      </c>
      <c r="AP227">
        <v>0</v>
      </c>
      <c r="AQ227">
        <v>0</v>
      </c>
      <c r="AR227">
        <v>0</v>
      </c>
      <c r="AT227">
        <v>0.75</v>
      </c>
      <c r="AV227">
        <v>1</v>
      </c>
      <c r="AW227">
        <v>2</v>
      </c>
      <c r="AX227">
        <v>23629140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B227">
        <v>0</v>
      </c>
    </row>
    <row r="228" spans="1:80" ht="12.75">
      <c r="A228">
        <f>ROW(Source!A187)</f>
        <v>187</v>
      </c>
      <c r="B228">
        <v>23629141</v>
      </c>
      <c r="C228">
        <v>23629139</v>
      </c>
      <c r="D228">
        <v>20588299</v>
      </c>
      <c r="E228">
        <v>1</v>
      </c>
      <c r="F228">
        <v>1</v>
      </c>
      <c r="G228">
        <v>1</v>
      </c>
      <c r="H228">
        <v>1</v>
      </c>
      <c r="I228" t="s">
        <v>647</v>
      </c>
      <c r="K228" t="s">
        <v>648</v>
      </c>
      <c r="L228">
        <v>1476</v>
      </c>
      <c r="N228">
        <v>1013</v>
      </c>
      <c r="O228" t="s">
        <v>496</v>
      </c>
      <c r="P228" t="s">
        <v>497</v>
      </c>
      <c r="Q228">
        <v>1</v>
      </c>
      <c r="Y228">
        <v>0.75</v>
      </c>
      <c r="AA228">
        <v>0</v>
      </c>
      <c r="AB228">
        <v>0</v>
      </c>
      <c r="AC228">
        <v>0</v>
      </c>
      <c r="AD228">
        <v>12.92</v>
      </c>
      <c r="AN228">
        <v>0</v>
      </c>
      <c r="AO228">
        <v>1</v>
      </c>
      <c r="AP228">
        <v>0</v>
      </c>
      <c r="AQ228">
        <v>0</v>
      </c>
      <c r="AR228">
        <v>0</v>
      </c>
      <c r="AT228">
        <v>0.75</v>
      </c>
      <c r="AV228">
        <v>1</v>
      </c>
      <c r="AW228">
        <v>2</v>
      </c>
      <c r="AX228">
        <v>23629141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B22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23593944</v>
      </c>
      <c r="C1">
        <v>23593939</v>
      </c>
      <c r="D1">
        <v>20587995</v>
      </c>
      <c r="E1">
        <v>1</v>
      </c>
      <c r="F1">
        <v>1</v>
      </c>
      <c r="G1">
        <v>1</v>
      </c>
      <c r="H1">
        <v>1</v>
      </c>
      <c r="I1" t="s">
        <v>494</v>
      </c>
      <c r="K1" t="s">
        <v>495</v>
      </c>
      <c r="L1">
        <v>1476</v>
      </c>
      <c r="N1">
        <v>1013</v>
      </c>
      <c r="O1" t="s">
        <v>496</v>
      </c>
      <c r="P1" t="s">
        <v>497</v>
      </c>
      <c r="Q1">
        <v>1</v>
      </c>
      <c r="X1">
        <v>0.81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G1">
        <v>0.81</v>
      </c>
      <c r="AH1">
        <v>2</v>
      </c>
      <c r="AI1">
        <v>23593940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23593945</v>
      </c>
      <c r="C2">
        <v>23593939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K2" t="s">
        <v>498</v>
      </c>
      <c r="L2">
        <v>608254</v>
      </c>
      <c r="N2">
        <v>1013</v>
      </c>
      <c r="O2" t="s">
        <v>499</v>
      </c>
      <c r="P2" t="s">
        <v>499</v>
      </c>
      <c r="Q2">
        <v>1</v>
      </c>
      <c r="X2">
        <v>0.44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0.44</v>
      </c>
      <c r="AH2">
        <v>2</v>
      </c>
      <c r="AI2">
        <v>23593941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23593946</v>
      </c>
      <c r="C3">
        <v>23593939</v>
      </c>
      <c r="D3">
        <v>22557291</v>
      </c>
      <c r="E3">
        <v>1</v>
      </c>
      <c r="F3">
        <v>1</v>
      </c>
      <c r="G3">
        <v>1</v>
      </c>
      <c r="H3">
        <v>2</v>
      </c>
      <c r="I3" t="s">
        <v>500</v>
      </c>
      <c r="J3" t="s">
        <v>501</v>
      </c>
      <c r="K3" t="s">
        <v>502</v>
      </c>
      <c r="L3">
        <v>1480</v>
      </c>
      <c r="N3">
        <v>1013</v>
      </c>
      <c r="O3" t="s">
        <v>503</v>
      </c>
      <c r="P3" t="s">
        <v>504</v>
      </c>
      <c r="Q3">
        <v>1</v>
      </c>
      <c r="X3">
        <v>0.44</v>
      </c>
      <c r="Y3">
        <v>0</v>
      </c>
      <c r="Z3">
        <v>104.43</v>
      </c>
      <c r="AA3">
        <v>11.82</v>
      </c>
      <c r="AB3">
        <v>0</v>
      </c>
      <c r="AC3">
        <v>0</v>
      </c>
      <c r="AD3">
        <v>1</v>
      </c>
      <c r="AE3">
        <v>0</v>
      </c>
      <c r="AG3">
        <v>0.44</v>
      </c>
      <c r="AH3">
        <v>2</v>
      </c>
      <c r="AI3">
        <v>23593942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23593947</v>
      </c>
      <c r="C4">
        <v>23593939</v>
      </c>
      <c r="D4">
        <v>22558440</v>
      </c>
      <c r="E4">
        <v>1</v>
      </c>
      <c r="F4">
        <v>1</v>
      </c>
      <c r="G4">
        <v>1</v>
      </c>
      <c r="H4">
        <v>2</v>
      </c>
      <c r="I4" t="s">
        <v>505</v>
      </c>
      <c r="J4" t="s">
        <v>501</v>
      </c>
      <c r="K4" t="s">
        <v>506</v>
      </c>
      <c r="L4">
        <v>1480</v>
      </c>
      <c r="N4">
        <v>1013</v>
      </c>
      <c r="O4" t="s">
        <v>503</v>
      </c>
      <c r="P4" t="s">
        <v>504</v>
      </c>
      <c r="Q4">
        <v>1</v>
      </c>
      <c r="X4">
        <v>0.04</v>
      </c>
      <c r="Y4">
        <v>0</v>
      </c>
      <c r="Z4">
        <v>84.33</v>
      </c>
      <c r="AA4">
        <v>11.82</v>
      </c>
      <c r="AB4">
        <v>0</v>
      </c>
      <c r="AC4">
        <v>0</v>
      </c>
      <c r="AD4">
        <v>1</v>
      </c>
      <c r="AE4">
        <v>0</v>
      </c>
      <c r="AG4">
        <v>0.04</v>
      </c>
      <c r="AH4">
        <v>2</v>
      </c>
      <c r="AI4">
        <v>23593943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23593952</v>
      </c>
      <c r="C5">
        <v>23593948</v>
      </c>
      <c r="D5">
        <v>20587808</v>
      </c>
      <c r="E5">
        <v>1</v>
      </c>
      <c r="F5">
        <v>1</v>
      </c>
      <c r="G5">
        <v>1</v>
      </c>
      <c r="H5">
        <v>1</v>
      </c>
      <c r="I5" t="s">
        <v>507</v>
      </c>
      <c r="K5" t="s">
        <v>508</v>
      </c>
      <c r="L5">
        <v>1476</v>
      </c>
      <c r="N5">
        <v>1013</v>
      </c>
      <c r="O5" t="s">
        <v>496</v>
      </c>
      <c r="P5" t="s">
        <v>497</v>
      </c>
      <c r="Q5">
        <v>1</v>
      </c>
      <c r="X5">
        <v>15.2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G5">
        <v>15.2</v>
      </c>
      <c r="AH5">
        <v>2</v>
      </c>
      <c r="AI5">
        <v>23593949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23593953</v>
      </c>
      <c r="C6">
        <v>23593948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29</v>
      </c>
      <c r="K6" t="s">
        <v>498</v>
      </c>
      <c r="L6">
        <v>608254</v>
      </c>
      <c r="N6">
        <v>1013</v>
      </c>
      <c r="O6" t="s">
        <v>499</v>
      </c>
      <c r="P6" t="s">
        <v>499</v>
      </c>
      <c r="Q6">
        <v>1</v>
      </c>
      <c r="X6">
        <v>16.59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16.59</v>
      </c>
      <c r="AH6">
        <v>2</v>
      </c>
      <c r="AI6">
        <v>23593950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23593954</v>
      </c>
      <c r="C7">
        <v>23593948</v>
      </c>
      <c r="D7">
        <v>22557291</v>
      </c>
      <c r="E7">
        <v>1</v>
      </c>
      <c r="F7">
        <v>1</v>
      </c>
      <c r="G7">
        <v>1</v>
      </c>
      <c r="H7">
        <v>2</v>
      </c>
      <c r="I7" t="s">
        <v>500</v>
      </c>
      <c r="J7" t="s">
        <v>501</v>
      </c>
      <c r="K7" t="s">
        <v>502</v>
      </c>
      <c r="L7">
        <v>1480</v>
      </c>
      <c r="N7">
        <v>1013</v>
      </c>
      <c r="O7" t="s">
        <v>503</v>
      </c>
      <c r="P7" t="s">
        <v>504</v>
      </c>
      <c r="Q7">
        <v>1</v>
      </c>
      <c r="X7">
        <v>16.59</v>
      </c>
      <c r="Y7">
        <v>0</v>
      </c>
      <c r="Z7">
        <v>104.43</v>
      </c>
      <c r="AA7">
        <v>11.82</v>
      </c>
      <c r="AB7">
        <v>0</v>
      </c>
      <c r="AC7">
        <v>0</v>
      </c>
      <c r="AD7">
        <v>1</v>
      </c>
      <c r="AE7">
        <v>0</v>
      </c>
      <c r="AG7">
        <v>16.59</v>
      </c>
      <c r="AH7">
        <v>2</v>
      </c>
      <c r="AI7">
        <v>23593951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23593961</v>
      </c>
      <c r="C8">
        <v>23593956</v>
      </c>
      <c r="D8">
        <v>20587904</v>
      </c>
      <c r="E8">
        <v>1</v>
      </c>
      <c r="F8">
        <v>1</v>
      </c>
      <c r="G8">
        <v>1</v>
      </c>
      <c r="H8">
        <v>1</v>
      </c>
      <c r="I8" t="s">
        <v>509</v>
      </c>
      <c r="K8" t="s">
        <v>510</v>
      </c>
      <c r="L8">
        <v>1476</v>
      </c>
      <c r="N8">
        <v>1013</v>
      </c>
      <c r="O8" t="s">
        <v>496</v>
      </c>
      <c r="P8" t="s">
        <v>497</v>
      </c>
      <c r="Q8">
        <v>1</v>
      </c>
      <c r="X8">
        <v>1.27</v>
      </c>
      <c r="Y8">
        <v>0</v>
      </c>
      <c r="Z8">
        <v>0</v>
      </c>
      <c r="AA8">
        <v>0</v>
      </c>
      <c r="AB8">
        <v>8.38</v>
      </c>
      <c r="AC8">
        <v>0</v>
      </c>
      <c r="AD8">
        <v>1</v>
      </c>
      <c r="AE8">
        <v>1</v>
      </c>
      <c r="AG8">
        <v>1.27</v>
      </c>
      <c r="AH8">
        <v>2</v>
      </c>
      <c r="AI8">
        <v>23593957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ROW(Source!A31)</f>
        <v>31</v>
      </c>
      <c r="B9">
        <v>23593962</v>
      </c>
      <c r="C9">
        <v>23593956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29</v>
      </c>
      <c r="K9" t="s">
        <v>498</v>
      </c>
      <c r="L9">
        <v>608254</v>
      </c>
      <c r="N9">
        <v>1013</v>
      </c>
      <c r="O9" t="s">
        <v>499</v>
      </c>
      <c r="P9" t="s">
        <v>499</v>
      </c>
      <c r="Q9">
        <v>1</v>
      </c>
      <c r="X9">
        <v>0.35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G9">
        <v>0.35</v>
      </c>
      <c r="AH9">
        <v>2</v>
      </c>
      <c r="AI9">
        <v>23593958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ROW(Source!A31)</f>
        <v>31</v>
      </c>
      <c r="B10">
        <v>23593963</v>
      </c>
      <c r="C10">
        <v>23593956</v>
      </c>
      <c r="D10">
        <v>22556063</v>
      </c>
      <c r="E10">
        <v>1</v>
      </c>
      <c r="F10">
        <v>1</v>
      </c>
      <c r="G10">
        <v>1</v>
      </c>
      <c r="H10">
        <v>2</v>
      </c>
      <c r="I10" t="s">
        <v>511</v>
      </c>
      <c r="J10" t="s">
        <v>501</v>
      </c>
      <c r="K10" t="s">
        <v>512</v>
      </c>
      <c r="L10">
        <v>1480</v>
      </c>
      <c r="N10">
        <v>1013</v>
      </c>
      <c r="O10" t="s">
        <v>503</v>
      </c>
      <c r="P10" t="s">
        <v>504</v>
      </c>
      <c r="Q10">
        <v>1</v>
      </c>
      <c r="X10">
        <v>0.35</v>
      </c>
      <c r="Y10">
        <v>0</v>
      </c>
      <c r="Z10">
        <v>73.81</v>
      </c>
      <c r="AA10">
        <v>11.82</v>
      </c>
      <c r="AB10">
        <v>0</v>
      </c>
      <c r="AC10">
        <v>0</v>
      </c>
      <c r="AD10">
        <v>1</v>
      </c>
      <c r="AE10">
        <v>0</v>
      </c>
      <c r="AG10">
        <v>0.35</v>
      </c>
      <c r="AH10">
        <v>2</v>
      </c>
      <c r="AI10">
        <v>23593959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ROW(Source!A31)</f>
        <v>31</v>
      </c>
      <c r="B11">
        <v>23593964</v>
      </c>
      <c r="C11">
        <v>23593956</v>
      </c>
      <c r="D11">
        <v>22558440</v>
      </c>
      <c r="E11">
        <v>1</v>
      </c>
      <c r="F11">
        <v>1</v>
      </c>
      <c r="G11">
        <v>1</v>
      </c>
      <c r="H11">
        <v>2</v>
      </c>
      <c r="I11" t="s">
        <v>505</v>
      </c>
      <c r="J11" t="s">
        <v>501</v>
      </c>
      <c r="K11" t="s">
        <v>506</v>
      </c>
      <c r="L11">
        <v>1480</v>
      </c>
      <c r="N11">
        <v>1013</v>
      </c>
      <c r="O11" t="s">
        <v>503</v>
      </c>
      <c r="P11" t="s">
        <v>504</v>
      </c>
      <c r="Q11">
        <v>1</v>
      </c>
      <c r="X11">
        <v>0.06</v>
      </c>
      <c r="Y11">
        <v>0</v>
      </c>
      <c r="Z11">
        <v>84.33</v>
      </c>
      <c r="AA11">
        <v>11.82</v>
      </c>
      <c r="AB11">
        <v>0</v>
      </c>
      <c r="AC11">
        <v>0</v>
      </c>
      <c r="AD11">
        <v>1</v>
      </c>
      <c r="AE11">
        <v>0</v>
      </c>
      <c r="AG11">
        <v>0.06</v>
      </c>
      <c r="AH11">
        <v>2</v>
      </c>
      <c r="AI11">
        <v>23593960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23593970</v>
      </c>
      <c r="C12">
        <v>23593965</v>
      </c>
      <c r="D12">
        <v>20587880</v>
      </c>
      <c r="E12">
        <v>1</v>
      </c>
      <c r="F12">
        <v>1</v>
      </c>
      <c r="G12">
        <v>1</v>
      </c>
      <c r="H12">
        <v>1</v>
      </c>
      <c r="I12" t="s">
        <v>513</v>
      </c>
      <c r="K12" t="s">
        <v>514</v>
      </c>
      <c r="L12">
        <v>1476</v>
      </c>
      <c r="N12">
        <v>1013</v>
      </c>
      <c r="O12" t="s">
        <v>496</v>
      </c>
      <c r="P12" t="s">
        <v>497</v>
      </c>
      <c r="Q12">
        <v>1</v>
      </c>
      <c r="X12">
        <v>0.15</v>
      </c>
      <c r="Y12">
        <v>0</v>
      </c>
      <c r="Z12">
        <v>0</v>
      </c>
      <c r="AA12">
        <v>0</v>
      </c>
      <c r="AB12">
        <v>8.24</v>
      </c>
      <c r="AC12">
        <v>0</v>
      </c>
      <c r="AD12">
        <v>1</v>
      </c>
      <c r="AE12">
        <v>1</v>
      </c>
      <c r="AG12">
        <v>0.15</v>
      </c>
      <c r="AH12">
        <v>2</v>
      </c>
      <c r="AI12">
        <v>23593966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ROW(Source!A32)</f>
        <v>32</v>
      </c>
      <c r="B13">
        <v>23593971</v>
      </c>
      <c r="C13">
        <v>23593965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29</v>
      </c>
      <c r="K13" t="s">
        <v>498</v>
      </c>
      <c r="L13">
        <v>608254</v>
      </c>
      <c r="N13">
        <v>1013</v>
      </c>
      <c r="O13" t="s">
        <v>499</v>
      </c>
      <c r="P13" t="s">
        <v>499</v>
      </c>
      <c r="Q13">
        <v>1</v>
      </c>
      <c r="X13">
        <v>0.07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G13">
        <v>0.07</v>
      </c>
      <c r="AH13">
        <v>2</v>
      </c>
      <c r="AI13">
        <v>23593967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ROW(Source!A32)</f>
        <v>32</v>
      </c>
      <c r="B14">
        <v>23593972</v>
      </c>
      <c r="C14">
        <v>23593965</v>
      </c>
      <c r="D14">
        <v>22556063</v>
      </c>
      <c r="E14">
        <v>1</v>
      </c>
      <c r="F14">
        <v>1</v>
      </c>
      <c r="G14">
        <v>1</v>
      </c>
      <c r="H14">
        <v>2</v>
      </c>
      <c r="I14" t="s">
        <v>511</v>
      </c>
      <c r="J14" t="s">
        <v>501</v>
      </c>
      <c r="K14" t="s">
        <v>512</v>
      </c>
      <c r="L14">
        <v>1480</v>
      </c>
      <c r="N14">
        <v>1013</v>
      </c>
      <c r="O14" t="s">
        <v>503</v>
      </c>
      <c r="P14" t="s">
        <v>504</v>
      </c>
      <c r="Q14">
        <v>1</v>
      </c>
      <c r="X14">
        <v>0.07</v>
      </c>
      <c r="Y14">
        <v>0</v>
      </c>
      <c r="Z14">
        <v>73.81</v>
      </c>
      <c r="AA14">
        <v>11.82</v>
      </c>
      <c r="AB14">
        <v>0</v>
      </c>
      <c r="AC14">
        <v>0</v>
      </c>
      <c r="AD14">
        <v>1</v>
      </c>
      <c r="AE14">
        <v>0</v>
      </c>
      <c r="AG14">
        <v>0.07</v>
      </c>
      <c r="AH14">
        <v>2</v>
      </c>
      <c r="AI14">
        <v>23593968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23593973</v>
      </c>
      <c r="C15">
        <v>23593965</v>
      </c>
      <c r="D15">
        <v>22558440</v>
      </c>
      <c r="E15">
        <v>1</v>
      </c>
      <c r="F15">
        <v>1</v>
      </c>
      <c r="G15">
        <v>1</v>
      </c>
      <c r="H15">
        <v>2</v>
      </c>
      <c r="I15" t="s">
        <v>505</v>
      </c>
      <c r="J15" t="s">
        <v>501</v>
      </c>
      <c r="K15" t="s">
        <v>506</v>
      </c>
      <c r="L15">
        <v>1480</v>
      </c>
      <c r="N15">
        <v>1013</v>
      </c>
      <c r="O15" t="s">
        <v>503</v>
      </c>
      <c r="P15" t="s">
        <v>504</v>
      </c>
      <c r="Q15">
        <v>1</v>
      </c>
      <c r="X15">
        <v>0.01</v>
      </c>
      <c r="Y15">
        <v>0</v>
      </c>
      <c r="Z15">
        <v>84.33</v>
      </c>
      <c r="AA15">
        <v>11.82</v>
      </c>
      <c r="AB15">
        <v>0</v>
      </c>
      <c r="AC15">
        <v>0</v>
      </c>
      <c r="AD15">
        <v>1</v>
      </c>
      <c r="AE15">
        <v>0</v>
      </c>
      <c r="AG15">
        <v>0.01</v>
      </c>
      <c r="AH15">
        <v>2</v>
      </c>
      <c r="AI15">
        <v>23593969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ROW(Source!A33)</f>
        <v>33</v>
      </c>
      <c r="B16">
        <v>23594539</v>
      </c>
      <c r="C16">
        <v>23594538</v>
      </c>
      <c r="D16">
        <v>20587868</v>
      </c>
      <c r="E16">
        <v>1</v>
      </c>
      <c r="F16">
        <v>1</v>
      </c>
      <c r="G16">
        <v>1</v>
      </c>
      <c r="H16">
        <v>1</v>
      </c>
      <c r="I16" t="s">
        <v>515</v>
      </c>
      <c r="K16" t="s">
        <v>516</v>
      </c>
      <c r="L16">
        <v>1476</v>
      </c>
      <c r="N16">
        <v>1013</v>
      </c>
      <c r="O16" t="s">
        <v>496</v>
      </c>
      <c r="P16" t="s">
        <v>497</v>
      </c>
      <c r="Q16">
        <v>1</v>
      </c>
      <c r="X16">
        <v>0.66</v>
      </c>
      <c r="Y16">
        <v>0</v>
      </c>
      <c r="Z16">
        <v>0</v>
      </c>
      <c r="AA16">
        <v>0</v>
      </c>
      <c r="AB16">
        <v>8.17</v>
      </c>
      <c r="AC16">
        <v>0</v>
      </c>
      <c r="AD16">
        <v>1</v>
      </c>
      <c r="AE16">
        <v>1</v>
      </c>
      <c r="AG16">
        <v>0.66</v>
      </c>
      <c r="AH16">
        <v>2</v>
      </c>
      <c r="AI16">
        <v>23594539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ROW(Source!A33)</f>
        <v>33</v>
      </c>
      <c r="B17">
        <v>23594540</v>
      </c>
      <c r="C17">
        <v>23594538</v>
      </c>
      <c r="D17">
        <v>22558440</v>
      </c>
      <c r="E17">
        <v>1</v>
      </c>
      <c r="F17">
        <v>1</v>
      </c>
      <c r="G17">
        <v>1</v>
      </c>
      <c r="H17">
        <v>2</v>
      </c>
      <c r="I17" t="s">
        <v>505</v>
      </c>
      <c r="J17" t="s">
        <v>501</v>
      </c>
      <c r="K17" t="s">
        <v>506</v>
      </c>
      <c r="L17">
        <v>1480</v>
      </c>
      <c r="N17">
        <v>1013</v>
      </c>
      <c r="O17" t="s">
        <v>503</v>
      </c>
      <c r="P17" t="s">
        <v>504</v>
      </c>
      <c r="Q17">
        <v>1</v>
      </c>
      <c r="X17">
        <v>0.03</v>
      </c>
      <c r="Y17">
        <v>0</v>
      </c>
      <c r="Z17">
        <v>84.33</v>
      </c>
      <c r="AA17">
        <v>11.82</v>
      </c>
      <c r="AB17">
        <v>0</v>
      </c>
      <c r="AC17">
        <v>0</v>
      </c>
      <c r="AD17">
        <v>1</v>
      </c>
      <c r="AE17">
        <v>0</v>
      </c>
      <c r="AG17">
        <v>0.03</v>
      </c>
      <c r="AH17">
        <v>2</v>
      </c>
      <c r="AI17">
        <v>23594540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ROW(Source!A34)</f>
        <v>34</v>
      </c>
      <c r="B18">
        <v>23593977</v>
      </c>
      <c r="C18">
        <v>23593974</v>
      </c>
      <c r="D18">
        <v>20587868</v>
      </c>
      <c r="E18">
        <v>1</v>
      </c>
      <c r="F18">
        <v>1</v>
      </c>
      <c r="G18">
        <v>1</v>
      </c>
      <c r="H18">
        <v>1</v>
      </c>
      <c r="I18" t="s">
        <v>515</v>
      </c>
      <c r="K18" t="s">
        <v>516</v>
      </c>
      <c r="L18">
        <v>1476</v>
      </c>
      <c r="N18">
        <v>1013</v>
      </c>
      <c r="O18" t="s">
        <v>496</v>
      </c>
      <c r="P18" t="s">
        <v>497</v>
      </c>
      <c r="Q18">
        <v>1</v>
      </c>
      <c r="X18">
        <v>1.03</v>
      </c>
      <c r="Y18">
        <v>0</v>
      </c>
      <c r="Z18">
        <v>0</v>
      </c>
      <c r="AA18">
        <v>0</v>
      </c>
      <c r="AB18">
        <v>8.17</v>
      </c>
      <c r="AC18">
        <v>0</v>
      </c>
      <c r="AD18">
        <v>1</v>
      </c>
      <c r="AE18">
        <v>1</v>
      </c>
      <c r="AG18">
        <v>1.03</v>
      </c>
      <c r="AH18">
        <v>2</v>
      </c>
      <c r="AI18">
        <v>23593975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ROW(Source!A34)</f>
        <v>34</v>
      </c>
      <c r="B19">
        <v>23593978</v>
      </c>
      <c r="C19">
        <v>23593974</v>
      </c>
      <c r="D19">
        <v>22558440</v>
      </c>
      <c r="E19">
        <v>1</v>
      </c>
      <c r="F19">
        <v>1</v>
      </c>
      <c r="G19">
        <v>1</v>
      </c>
      <c r="H19">
        <v>2</v>
      </c>
      <c r="I19" t="s">
        <v>505</v>
      </c>
      <c r="J19" t="s">
        <v>501</v>
      </c>
      <c r="K19" t="s">
        <v>506</v>
      </c>
      <c r="L19">
        <v>1480</v>
      </c>
      <c r="N19">
        <v>1013</v>
      </c>
      <c r="O19" t="s">
        <v>503</v>
      </c>
      <c r="P19" t="s">
        <v>504</v>
      </c>
      <c r="Q19">
        <v>1</v>
      </c>
      <c r="X19">
        <v>0.05</v>
      </c>
      <c r="Y19">
        <v>0</v>
      </c>
      <c r="Z19">
        <v>84.33</v>
      </c>
      <c r="AA19">
        <v>11.82</v>
      </c>
      <c r="AB19">
        <v>0</v>
      </c>
      <c r="AC19">
        <v>0</v>
      </c>
      <c r="AD19">
        <v>1</v>
      </c>
      <c r="AE19">
        <v>0</v>
      </c>
      <c r="AG19">
        <v>0.05</v>
      </c>
      <c r="AH19">
        <v>2</v>
      </c>
      <c r="AI19">
        <v>23593976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ROW(Source!A77)</f>
        <v>77</v>
      </c>
      <c r="B20">
        <v>23593985</v>
      </c>
      <c r="C20">
        <v>23593979</v>
      </c>
      <c r="D20">
        <v>20587868</v>
      </c>
      <c r="E20">
        <v>1</v>
      </c>
      <c r="F20">
        <v>1</v>
      </c>
      <c r="G20">
        <v>1</v>
      </c>
      <c r="H20">
        <v>1</v>
      </c>
      <c r="I20" t="s">
        <v>515</v>
      </c>
      <c r="K20" t="s">
        <v>516</v>
      </c>
      <c r="L20">
        <v>1476</v>
      </c>
      <c r="N20">
        <v>1013</v>
      </c>
      <c r="O20" t="s">
        <v>496</v>
      </c>
      <c r="P20" t="s">
        <v>497</v>
      </c>
      <c r="Q20">
        <v>1</v>
      </c>
      <c r="X20">
        <v>0.44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G20">
        <v>0.44</v>
      </c>
      <c r="AH20">
        <v>2</v>
      </c>
      <c r="AI20">
        <v>23593980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ROW(Source!A77)</f>
        <v>77</v>
      </c>
      <c r="B21">
        <v>23593986</v>
      </c>
      <c r="C21">
        <v>23593979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29</v>
      </c>
      <c r="K21" t="s">
        <v>498</v>
      </c>
      <c r="L21">
        <v>608254</v>
      </c>
      <c r="N21">
        <v>1013</v>
      </c>
      <c r="O21" t="s">
        <v>499</v>
      </c>
      <c r="P21" t="s">
        <v>499</v>
      </c>
      <c r="Q21">
        <v>1</v>
      </c>
      <c r="X21">
        <v>0.48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G21">
        <v>0.48</v>
      </c>
      <c r="AH21">
        <v>2</v>
      </c>
      <c r="AI21">
        <v>23593981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ROW(Source!A77)</f>
        <v>77</v>
      </c>
      <c r="B22">
        <v>23593987</v>
      </c>
      <c r="C22">
        <v>23593979</v>
      </c>
      <c r="D22">
        <v>22555697</v>
      </c>
      <c r="E22">
        <v>1</v>
      </c>
      <c r="F22">
        <v>1</v>
      </c>
      <c r="G22">
        <v>1</v>
      </c>
      <c r="H22">
        <v>2</v>
      </c>
      <c r="I22" t="s">
        <v>517</v>
      </c>
      <c r="J22" t="s">
        <v>501</v>
      </c>
      <c r="K22" t="s">
        <v>518</v>
      </c>
      <c r="L22">
        <v>1480</v>
      </c>
      <c r="N22">
        <v>1013</v>
      </c>
      <c r="O22" t="s">
        <v>503</v>
      </c>
      <c r="P22" t="s">
        <v>504</v>
      </c>
      <c r="Q22">
        <v>1</v>
      </c>
      <c r="X22">
        <v>0.24</v>
      </c>
      <c r="Y22">
        <v>0</v>
      </c>
      <c r="Z22">
        <v>4.01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0.24</v>
      </c>
      <c r="AH22">
        <v>2</v>
      </c>
      <c r="AI22">
        <v>23593982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ROW(Source!A77)</f>
        <v>77</v>
      </c>
      <c r="B23">
        <v>23593988</v>
      </c>
      <c r="C23">
        <v>23593979</v>
      </c>
      <c r="D23">
        <v>22555737</v>
      </c>
      <c r="E23">
        <v>1</v>
      </c>
      <c r="F23">
        <v>1</v>
      </c>
      <c r="G23">
        <v>1</v>
      </c>
      <c r="H23">
        <v>2</v>
      </c>
      <c r="I23" t="s">
        <v>519</v>
      </c>
      <c r="J23" t="s">
        <v>501</v>
      </c>
      <c r="K23" t="s">
        <v>520</v>
      </c>
      <c r="L23">
        <v>1480</v>
      </c>
      <c r="N23">
        <v>1013</v>
      </c>
      <c r="O23" t="s">
        <v>503</v>
      </c>
      <c r="P23" t="s">
        <v>504</v>
      </c>
      <c r="Q23">
        <v>1</v>
      </c>
      <c r="X23">
        <v>0.24</v>
      </c>
      <c r="Y23">
        <v>0</v>
      </c>
      <c r="Z23">
        <v>69.14</v>
      </c>
      <c r="AA23">
        <v>11.82</v>
      </c>
      <c r="AB23">
        <v>0</v>
      </c>
      <c r="AC23">
        <v>0</v>
      </c>
      <c r="AD23">
        <v>1</v>
      </c>
      <c r="AE23">
        <v>0</v>
      </c>
      <c r="AG23">
        <v>0.24</v>
      </c>
      <c r="AH23">
        <v>2</v>
      </c>
      <c r="AI23">
        <v>23593983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ROW(Source!A77)</f>
        <v>77</v>
      </c>
      <c r="B24">
        <v>23593989</v>
      </c>
      <c r="C24">
        <v>23593979</v>
      </c>
      <c r="D24">
        <v>22555870</v>
      </c>
      <c r="E24">
        <v>1</v>
      </c>
      <c r="F24">
        <v>1</v>
      </c>
      <c r="G24">
        <v>1</v>
      </c>
      <c r="H24">
        <v>2</v>
      </c>
      <c r="I24" t="s">
        <v>521</v>
      </c>
      <c r="J24" t="s">
        <v>501</v>
      </c>
      <c r="K24" t="s">
        <v>522</v>
      </c>
      <c r="L24">
        <v>1480</v>
      </c>
      <c r="N24">
        <v>1013</v>
      </c>
      <c r="O24" t="s">
        <v>503</v>
      </c>
      <c r="P24" t="s">
        <v>504</v>
      </c>
      <c r="Q24">
        <v>1</v>
      </c>
      <c r="X24">
        <v>0.24</v>
      </c>
      <c r="Y24">
        <v>0</v>
      </c>
      <c r="Z24">
        <v>117.03</v>
      </c>
      <c r="AA24">
        <v>11.82</v>
      </c>
      <c r="AB24">
        <v>0</v>
      </c>
      <c r="AC24">
        <v>0</v>
      </c>
      <c r="AD24">
        <v>1</v>
      </c>
      <c r="AE24">
        <v>0</v>
      </c>
      <c r="AG24">
        <v>0.24</v>
      </c>
      <c r="AH24">
        <v>2</v>
      </c>
      <c r="AI24">
        <v>23593984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ROW(Source!A78)</f>
        <v>78</v>
      </c>
      <c r="B25">
        <v>23594552</v>
      </c>
      <c r="C25">
        <v>23594551</v>
      </c>
      <c r="D25">
        <v>20587868</v>
      </c>
      <c r="E25">
        <v>1</v>
      </c>
      <c r="F25">
        <v>1</v>
      </c>
      <c r="G25">
        <v>1</v>
      </c>
      <c r="H25">
        <v>1</v>
      </c>
      <c r="I25" t="s">
        <v>515</v>
      </c>
      <c r="K25" t="s">
        <v>516</v>
      </c>
      <c r="L25">
        <v>1476</v>
      </c>
      <c r="N25">
        <v>1013</v>
      </c>
      <c r="O25" t="s">
        <v>496</v>
      </c>
      <c r="P25" t="s">
        <v>497</v>
      </c>
      <c r="Q25">
        <v>1</v>
      </c>
      <c r="X25">
        <v>0.41</v>
      </c>
      <c r="Y25">
        <v>0</v>
      </c>
      <c r="Z25">
        <v>0</v>
      </c>
      <c r="AA25">
        <v>0</v>
      </c>
      <c r="AB25">
        <v>8.17</v>
      </c>
      <c r="AC25">
        <v>0</v>
      </c>
      <c r="AD25">
        <v>1</v>
      </c>
      <c r="AE25">
        <v>1</v>
      </c>
      <c r="AG25">
        <v>0.41</v>
      </c>
      <c r="AH25">
        <v>2</v>
      </c>
      <c r="AI25">
        <v>23594552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ROW(Source!A78)</f>
        <v>78</v>
      </c>
      <c r="B26">
        <v>23594553</v>
      </c>
      <c r="C26">
        <v>23594551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29</v>
      </c>
      <c r="K26" t="s">
        <v>498</v>
      </c>
      <c r="L26">
        <v>608254</v>
      </c>
      <c r="N26">
        <v>1013</v>
      </c>
      <c r="O26" t="s">
        <v>499</v>
      </c>
      <c r="P26" t="s">
        <v>499</v>
      </c>
      <c r="Q26">
        <v>1</v>
      </c>
      <c r="X26">
        <v>0.44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G26">
        <v>0.44</v>
      </c>
      <c r="AH26">
        <v>2</v>
      </c>
      <c r="AI26">
        <v>23594553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ROW(Source!A78)</f>
        <v>78</v>
      </c>
      <c r="B27">
        <v>23594554</v>
      </c>
      <c r="C27">
        <v>23594551</v>
      </c>
      <c r="D27">
        <v>22555697</v>
      </c>
      <c r="E27">
        <v>1</v>
      </c>
      <c r="F27">
        <v>1</v>
      </c>
      <c r="G27">
        <v>1</v>
      </c>
      <c r="H27">
        <v>2</v>
      </c>
      <c r="I27" t="s">
        <v>517</v>
      </c>
      <c r="J27" t="s">
        <v>501</v>
      </c>
      <c r="K27" t="s">
        <v>518</v>
      </c>
      <c r="L27">
        <v>1480</v>
      </c>
      <c r="N27">
        <v>1013</v>
      </c>
      <c r="O27" t="s">
        <v>503</v>
      </c>
      <c r="P27" t="s">
        <v>504</v>
      </c>
      <c r="Q27">
        <v>1</v>
      </c>
      <c r="X27">
        <v>0.22</v>
      </c>
      <c r="Y27">
        <v>0</v>
      </c>
      <c r="Z27">
        <v>4.01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0.22</v>
      </c>
      <c r="AH27">
        <v>2</v>
      </c>
      <c r="AI27">
        <v>23594554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ROW(Source!A78)</f>
        <v>78</v>
      </c>
      <c r="B28">
        <v>23594555</v>
      </c>
      <c r="C28">
        <v>23594551</v>
      </c>
      <c r="D28">
        <v>22555737</v>
      </c>
      <c r="E28">
        <v>1</v>
      </c>
      <c r="F28">
        <v>1</v>
      </c>
      <c r="G28">
        <v>1</v>
      </c>
      <c r="H28">
        <v>2</v>
      </c>
      <c r="I28" t="s">
        <v>519</v>
      </c>
      <c r="J28" t="s">
        <v>501</v>
      </c>
      <c r="K28" t="s">
        <v>520</v>
      </c>
      <c r="L28">
        <v>1480</v>
      </c>
      <c r="N28">
        <v>1013</v>
      </c>
      <c r="O28" t="s">
        <v>503</v>
      </c>
      <c r="P28" t="s">
        <v>504</v>
      </c>
      <c r="Q28">
        <v>1</v>
      </c>
      <c r="X28">
        <v>0.22</v>
      </c>
      <c r="Y28">
        <v>0</v>
      </c>
      <c r="Z28">
        <v>69.14</v>
      </c>
      <c r="AA28">
        <v>11.82</v>
      </c>
      <c r="AB28">
        <v>0</v>
      </c>
      <c r="AC28">
        <v>0</v>
      </c>
      <c r="AD28">
        <v>1</v>
      </c>
      <c r="AE28">
        <v>0</v>
      </c>
      <c r="AG28">
        <v>0.22</v>
      </c>
      <c r="AH28">
        <v>2</v>
      </c>
      <c r="AI28">
        <v>23594555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ROW(Source!A78)</f>
        <v>78</v>
      </c>
      <c r="B29">
        <v>23594556</v>
      </c>
      <c r="C29">
        <v>23594551</v>
      </c>
      <c r="D29">
        <v>22555870</v>
      </c>
      <c r="E29">
        <v>1</v>
      </c>
      <c r="F29">
        <v>1</v>
      </c>
      <c r="G29">
        <v>1</v>
      </c>
      <c r="H29">
        <v>2</v>
      </c>
      <c r="I29" t="s">
        <v>521</v>
      </c>
      <c r="J29" t="s">
        <v>501</v>
      </c>
      <c r="K29" t="s">
        <v>522</v>
      </c>
      <c r="L29">
        <v>1480</v>
      </c>
      <c r="N29">
        <v>1013</v>
      </c>
      <c r="O29" t="s">
        <v>503</v>
      </c>
      <c r="P29" t="s">
        <v>504</v>
      </c>
      <c r="Q29">
        <v>1</v>
      </c>
      <c r="X29">
        <v>0.22</v>
      </c>
      <c r="Y29">
        <v>0</v>
      </c>
      <c r="Z29">
        <v>117.03</v>
      </c>
      <c r="AA29">
        <v>11.82</v>
      </c>
      <c r="AB29">
        <v>0</v>
      </c>
      <c r="AC29">
        <v>0</v>
      </c>
      <c r="AD29">
        <v>1</v>
      </c>
      <c r="AE29">
        <v>0</v>
      </c>
      <c r="AG29">
        <v>0.22</v>
      </c>
      <c r="AH29">
        <v>2</v>
      </c>
      <c r="AI29">
        <v>23594556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ROW(Source!A79)</f>
        <v>79</v>
      </c>
      <c r="B30">
        <v>23594009</v>
      </c>
      <c r="C30">
        <v>23593990</v>
      </c>
      <c r="D30">
        <v>20587970</v>
      </c>
      <c r="E30">
        <v>1</v>
      </c>
      <c r="F30">
        <v>1</v>
      </c>
      <c r="G30">
        <v>1</v>
      </c>
      <c r="H30">
        <v>1</v>
      </c>
      <c r="I30" t="s">
        <v>523</v>
      </c>
      <c r="K30" t="s">
        <v>524</v>
      </c>
      <c r="L30">
        <v>1476</v>
      </c>
      <c r="N30">
        <v>1013</v>
      </c>
      <c r="O30" t="s">
        <v>496</v>
      </c>
      <c r="P30" t="s">
        <v>497</v>
      </c>
      <c r="Q30">
        <v>1</v>
      </c>
      <c r="X30">
        <v>3.8</v>
      </c>
      <c r="Y30">
        <v>0</v>
      </c>
      <c r="Z30">
        <v>0</v>
      </c>
      <c r="AA30">
        <v>0</v>
      </c>
      <c r="AB30">
        <v>8.86</v>
      </c>
      <c r="AC30">
        <v>0</v>
      </c>
      <c r="AD30">
        <v>1</v>
      </c>
      <c r="AE30">
        <v>1</v>
      </c>
      <c r="AG30">
        <v>3.8</v>
      </c>
      <c r="AH30">
        <v>2</v>
      </c>
      <c r="AI30">
        <v>23593991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ROW(Source!A79)</f>
        <v>79</v>
      </c>
      <c r="B31">
        <v>23594010</v>
      </c>
      <c r="C31">
        <v>23593990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29</v>
      </c>
      <c r="K31" t="s">
        <v>498</v>
      </c>
      <c r="L31">
        <v>608254</v>
      </c>
      <c r="N31">
        <v>1013</v>
      </c>
      <c r="O31" t="s">
        <v>499</v>
      </c>
      <c r="P31" t="s">
        <v>499</v>
      </c>
      <c r="Q31">
        <v>1</v>
      </c>
      <c r="X31">
        <v>0.78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G31">
        <v>0.78</v>
      </c>
      <c r="AH31">
        <v>2</v>
      </c>
      <c r="AI31">
        <v>23593992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ROW(Source!A79)</f>
        <v>79</v>
      </c>
      <c r="B32">
        <v>23594011</v>
      </c>
      <c r="C32">
        <v>23593990</v>
      </c>
      <c r="D32">
        <v>22557291</v>
      </c>
      <c r="E32">
        <v>1</v>
      </c>
      <c r="F32">
        <v>1</v>
      </c>
      <c r="G32">
        <v>1</v>
      </c>
      <c r="H32">
        <v>2</v>
      </c>
      <c r="I32" t="s">
        <v>500</v>
      </c>
      <c r="J32" t="s">
        <v>501</v>
      </c>
      <c r="K32" t="s">
        <v>502</v>
      </c>
      <c r="L32">
        <v>1480</v>
      </c>
      <c r="N32">
        <v>1013</v>
      </c>
      <c r="O32" t="s">
        <v>503</v>
      </c>
      <c r="P32" t="s">
        <v>504</v>
      </c>
      <c r="Q32">
        <v>1</v>
      </c>
      <c r="X32">
        <v>0.78</v>
      </c>
      <c r="Y32">
        <v>0</v>
      </c>
      <c r="Z32">
        <v>104.43</v>
      </c>
      <c r="AA32">
        <v>11.82</v>
      </c>
      <c r="AB32">
        <v>0</v>
      </c>
      <c r="AC32">
        <v>0</v>
      </c>
      <c r="AD32">
        <v>1</v>
      </c>
      <c r="AE32">
        <v>0</v>
      </c>
      <c r="AG32">
        <v>0.78</v>
      </c>
      <c r="AH32">
        <v>2</v>
      </c>
      <c r="AI32">
        <v>23593993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ROW(Source!A79)</f>
        <v>79</v>
      </c>
      <c r="B33">
        <v>23594012</v>
      </c>
      <c r="C33">
        <v>23593990</v>
      </c>
      <c r="D33">
        <v>22558440</v>
      </c>
      <c r="E33">
        <v>1</v>
      </c>
      <c r="F33">
        <v>1</v>
      </c>
      <c r="G33">
        <v>1</v>
      </c>
      <c r="H33">
        <v>2</v>
      </c>
      <c r="I33" t="s">
        <v>505</v>
      </c>
      <c r="J33" t="s">
        <v>501</v>
      </c>
      <c r="K33" t="s">
        <v>506</v>
      </c>
      <c r="L33">
        <v>1480</v>
      </c>
      <c r="N33">
        <v>1013</v>
      </c>
      <c r="O33" t="s">
        <v>503</v>
      </c>
      <c r="P33" t="s">
        <v>504</v>
      </c>
      <c r="Q33">
        <v>1</v>
      </c>
      <c r="X33">
        <v>0.19</v>
      </c>
      <c r="Y33">
        <v>0</v>
      </c>
      <c r="Z33">
        <v>84.33</v>
      </c>
      <c r="AA33">
        <v>11.82</v>
      </c>
      <c r="AB33">
        <v>0</v>
      </c>
      <c r="AC33">
        <v>0</v>
      </c>
      <c r="AD33">
        <v>1</v>
      </c>
      <c r="AE33">
        <v>0</v>
      </c>
      <c r="AG33">
        <v>0.19</v>
      </c>
      <c r="AH33">
        <v>2</v>
      </c>
      <c r="AI33">
        <v>23593994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ROW(Source!A79)</f>
        <v>79</v>
      </c>
      <c r="B34">
        <v>23594013</v>
      </c>
      <c r="C34">
        <v>23593990</v>
      </c>
      <c r="D34">
        <v>22519394</v>
      </c>
      <c r="E34">
        <v>1</v>
      </c>
      <c r="F34">
        <v>1</v>
      </c>
      <c r="G34">
        <v>1</v>
      </c>
      <c r="H34">
        <v>3</v>
      </c>
      <c r="I34" t="s">
        <v>525</v>
      </c>
      <c r="J34" t="s">
        <v>149</v>
      </c>
      <c r="K34" t="s">
        <v>526</v>
      </c>
      <c r="L34">
        <v>1348</v>
      </c>
      <c r="N34">
        <v>1009</v>
      </c>
      <c r="O34" t="s">
        <v>40</v>
      </c>
      <c r="P34" t="s">
        <v>40</v>
      </c>
      <c r="Q34">
        <v>1000</v>
      </c>
      <c r="X34">
        <v>0.0004</v>
      </c>
      <c r="Y34">
        <v>16024.49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0.0004</v>
      </c>
      <c r="AH34">
        <v>2</v>
      </c>
      <c r="AI34">
        <v>23593995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ROW(Source!A79)</f>
        <v>79</v>
      </c>
      <c r="B35">
        <v>23594014</v>
      </c>
      <c r="C35">
        <v>23593990</v>
      </c>
      <c r="D35">
        <v>22520442</v>
      </c>
      <c r="E35">
        <v>1</v>
      </c>
      <c r="F35">
        <v>1</v>
      </c>
      <c r="G35">
        <v>1</v>
      </c>
      <c r="H35">
        <v>3</v>
      </c>
      <c r="I35" t="s">
        <v>527</v>
      </c>
      <c r="J35" t="s">
        <v>149</v>
      </c>
      <c r="K35" t="s">
        <v>528</v>
      </c>
      <c r="L35">
        <v>1348</v>
      </c>
      <c r="N35">
        <v>1009</v>
      </c>
      <c r="O35" t="s">
        <v>40</v>
      </c>
      <c r="P35" t="s">
        <v>40</v>
      </c>
      <c r="Q35">
        <v>1000</v>
      </c>
      <c r="X35">
        <v>3E-05</v>
      </c>
      <c r="Y35">
        <v>9147.35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3E-05</v>
      </c>
      <c r="AH35">
        <v>2</v>
      </c>
      <c r="AI35">
        <v>23593996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ROW(Source!A79)</f>
        <v>79</v>
      </c>
      <c r="B36">
        <v>23594015</v>
      </c>
      <c r="C36">
        <v>23593990</v>
      </c>
      <c r="D36">
        <v>22518563</v>
      </c>
      <c r="E36">
        <v>1</v>
      </c>
      <c r="F36">
        <v>1</v>
      </c>
      <c r="G36">
        <v>1</v>
      </c>
      <c r="H36">
        <v>3</v>
      </c>
      <c r="I36" t="s">
        <v>147</v>
      </c>
      <c r="J36" t="s">
        <v>149</v>
      </c>
      <c r="K36" t="s">
        <v>148</v>
      </c>
      <c r="L36">
        <v>1348</v>
      </c>
      <c r="N36">
        <v>1009</v>
      </c>
      <c r="O36" t="s">
        <v>40</v>
      </c>
      <c r="P36" t="s">
        <v>40</v>
      </c>
      <c r="Q36">
        <v>1000</v>
      </c>
      <c r="X36">
        <v>0</v>
      </c>
      <c r="Y36">
        <v>9035.35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  <c r="AG36">
        <v>0</v>
      </c>
      <c r="AH36">
        <v>2</v>
      </c>
      <c r="AI36">
        <v>23593997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ROW(Source!A79)</f>
        <v>79</v>
      </c>
      <c r="B37">
        <v>23594016</v>
      </c>
      <c r="C37">
        <v>23593990</v>
      </c>
      <c r="D37">
        <v>22520510</v>
      </c>
      <c r="E37">
        <v>1</v>
      </c>
      <c r="F37">
        <v>1</v>
      </c>
      <c r="G37">
        <v>1</v>
      </c>
      <c r="H37">
        <v>3</v>
      </c>
      <c r="I37" t="s">
        <v>529</v>
      </c>
      <c r="J37" t="s">
        <v>149</v>
      </c>
      <c r="K37" t="s">
        <v>530</v>
      </c>
      <c r="L37">
        <v>1346</v>
      </c>
      <c r="N37">
        <v>1009</v>
      </c>
      <c r="O37" t="s">
        <v>170</v>
      </c>
      <c r="P37" t="s">
        <v>170</v>
      </c>
      <c r="Q37">
        <v>1</v>
      </c>
      <c r="X37">
        <v>0.02</v>
      </c>
      <c r="Y37">
        <v>1.89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0.02</v>
      </c>
      <c r="AH37">
        <v>2</v>
      </c>
      <c r="AI37">
        <v>23593998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ROW(Source!A79)</f>
        <v>79</v>
      </c>
      <c r="B38">
        <v>23594017</v>
      </c>
      <c r="C38">
        <v>23593990</v>
      </c>
      <c r="D38">
        <v>22520453</v>
      </c>
      <c r="E38">
        <v>1</v>
      </c>
      <c r="F38">
        <v>1</v>
      </c>
      <c r="G38">
        <v>1</v>
      </c>
      <c r="H38">
        <v>3</v>
      </c>
      <c r="I38" t="s">
        <v>531</v>
      </c>
      <c r="J38" t="s">
        <v>149</v>
      </c>
      <c r="K38" t="s">
        <v>532</v>
      </c>
      <c r="L38">
        <v>1346</v>
      </c>
      <c r="N38">
        <v>1009</v>
      </c>
      <c r="O38" t="s">
        <v>170</v>
      </c>
      <c r="P38" t="s">
        <v>170</v>
      </c>
      <c r="Q38">
        <v>1</v>
      </c>
      <c r="X38">
        <v>0.1</v>
      </c>
      <c r="Y38">
        <v>14.73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0.1</v>
      </c>
      <c r="AH38">
        <v>2</v>
      </c>
      <c r="AI38">
        <v>23593999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ROW(Source!A79)</f>
        <v>79</v>
      </c>
      <c r="B39">
        <v>23594018</v>
      </c>
      <c r="C39">
        <v>23593990</v>
      </c>
      <c r="D39">
        <v>22555326</v>
      </c>
      <c r="E39">
        <v>1</v>
      </c>
      <c r="F39">
        <v>1</v>
      </c>
      <c r="G39">
        <v>1</v>
      </c>
      <c r="H39">
        <v>3</v>
      </c>
      <c r="I39" t="s">
        <v>153</v>
      </c>
      <c r="J39" t="s">
        <v>149</v>
      </c>
      <c r="K39" t="s">
        <v>154</v>
      </c>
      <c r="L39">
        <v>1348</v>
      </c>
      <c r="N39">
        <v>1009</v>
      </c>
      <c r="O39" t="s">
        <v>40</v>
      </c>
      <c r="P39" t="s">
        <v>40</v>
      </c>
      <c r="Q39">
        <v>1000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G39">
        <v>0</v>
      </c>
      <c r="AH39">
        <v>2</v>
      </c>
      <c r="AI39">
        <v>23594000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ROW(Source!A79)</f>
        <v>79</v>
      </c>
      <c r="B40">
        <v>23594019</v>
      </c>
      <c r="C40">
        <v>23593990</v>
      </c>
      <c r="D40">
        <v>22555324</v>
      </c>
      <c r="E40">
        <v>1</v>
      </c>
      <c r="F40">
        <v>1</v>
      </c>
      <c r="G40">
        <v>1</v>
      </c>
      <c r="H40">
        <v>3</v>
      </c>
      <c r="I40" t="s">
        <v>159</v>
      </c>
      <c r="J40" t="s">
        <v>149</v>
      </c>
      <c r="K40" t="s">
        <v>160</v>
      </c>
      <c r="L40">
        <v>1354</v>
      </c>
      <c r="N40">
        <v>1010</v>
      </c>
      <c r="O40" t="s">
        <v>21</v>
      </c>
      <c r="P40" t="s">
        <v>21</v>
      </c>
      <c r="Q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G40">
        <v>0</v>
      </c>
      <c r="AH40">
        <v>2</v>
      </c>
      <c r="AI40">
        <v>23594001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ROW(Source!A79)</f>
        <v>79</v>
      </c>
      <c r="B41">
        <v>23594020</v>
      </c>
      <c r="C41">
        <v>23593990</v>
      </c>
      <c r="D41">
        <v>22555327</v>
      </c>
      <c r="E41">
        <v>1</v>
      </c>
      <c r="F41">
        <v>1</v>
      </c>
      <c r="G41">
        <v>1</v>
      </c>
      <c r="H41">
        <v>3</v>
      </c>
      <c r="I41" t="s">
        <v>162</v>
      </c>
      <c r="J41" t="s">
        <v>149</v>
      </c>
      <c r="K41" t="s">
        <v>163</v>
      </c>
      <c r="L41">
        <v>1354</v>
      </c>
      <c r="N41">
        <v>1010</v>
      </c>
      <c r="O41" t="s">
        <v>21</v>
      </c>
      <c r="P41" t="s">
        <v>21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G41">
        <v>0</v>
      </c>
      <c r="AH41">
        <v>2</v>
      </c>
      <c r="AI41">
        <v>23594002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ROW(Source!A79)</f>
        <v>79</v>
      </c>
      <c r="B42">
        <v>23594021</v>
      </c>
      <c r="C42">
        <v>23593990</v>
      </c>
      <c r="D42">
        <v>22555307</v>
      </c>
      <c r="E42">
        <v>1</v>
      </c>
      <c r="F42">
        <v>1</v>
      </c>
      <c r="G42">
        <v>1</v>
      </c>
      <c r="H42">
        <v>3</v>
      </c>
      <c r="I42" t="s">
        <v>165</v>
      </c>
      <c r="J42" t="s">
        <v>149</v>
      </c>
      <c r="K42" t="s">
        <v>166</v>
      </c>
      <c r="L42">
        <v>1354</v>
      </c>
      <c r="N42">
        <v>1010</v>
      </c>
      <c r="O42" t="s">
        <v>21</v>
      </c>
      <c r="P42" t="s">
        <v>21</v>
      </c>
      <c r="Q42">
        <v>1</v>
      </c>
      <c r="X42">
        <v>0.1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G42">
        <v>0.1</v>
      </c>
      <c r="AH42">
        <v>2</v>
      </c>
      <c r="AI42">
        <v>23594003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ROW(Source!A79)</f>
        <v>79</v>
      </c>
      <c r="B43">
        <v>23594022</v>
      </c>
      <c r="C43">
        <v>23593990</v>
      </c>
      <c r="D43">
        <v>22524869</v>
      </c>
      <c r="E43">
        <v>1</v>
      </c>
      <c r="F43">
        <v>1</v>
      </c>
      <c r="G43">
        <v>1</v>
      </c>
      <c r="H43">
        <v>3</v>
      </c>
      <c r="I43" t="s">
        <v>533</v>
      </c>
      <c r="J43" t="s">
        <v>149</v>
      </c>
      <c r="K43" t="s">
        <v>534</v>
      </c>
      <c r="L43">
        <v>1348</v>
      </c>
      <c r="N43">
        <v>1009</v>
      </c>
      <c r="O43" t="s">
        <v>40</v>
      </c>
      <c r="P43" t="s">
        <v>40</v>
      </c>
      <c r="Q43">
        <v>1000</v>
      </c>
      <c r="X43">
        <v>0.0001</v>
      </c>
      <c r="Y43">
        <v>9252.25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0.0001</v>
      </c>
      <c r="AH43">
        <v>2</v>
      </c>
      <c r="AI43">
        <v>23594004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ROW(Source!A79)</f>
        <v>79</v>
      </c>
      <c r="B44">
        <v>23594023</v>
      </c>
      <c r="C44">
        <v>23593990</v>
      </c>
      <c r="D44">
        <v>22555330</v>
      </c>
      <c r="E44">
        <v>1</v>
      </c>
      <c r="F44">
        <v>1</v>
      </c>
      <c r="G44">
        <v>1</v>
      </c>
      <c r="H44">
        <v>3</v>
      </c>
      <c r="I44" t="s">
        <v>168</v>
      </c>
      <c r="J44" t="s">
        <v>149</v>
      </c>
      <c r="K44" t="s">
        <v>169</v>
      </c>
      <c r="L44">
        <v>1346</v>
      </c>
      <c r="N44">
        <v>1009</v>
      </c>
      <c r="O44" t="s">
        <v>170</v>
      </c>
      <c r="P44" t="s">
        <v>170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G44">
        <v>0</v>
      </c>
      <c r="AH44">
        <v>2</v>
      </c>
      <c r="AI44">
        <v>23594005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ROW(Source!A79)</f>
        <v>79</v>
      </c>
      <c r="B45">
        <v>23594024</v>
      </c>
      <c r="C45">
        <v>23593990</v>
      </c>
      <c r="D45">
        <v>22555328</v>
      </c>
      <c r="E45">
        <v>1</v>
      </c>
      <c r="F45">
        <v>1</v>
      </c>
      <c r="G45">
        <v>1</v>
      </c>
      <c r="H45">
        <v>3</v>
      </c>
      <c r="I45" t="s">
        <v>172</v>
      </c>
      <c r="J45" t="s">
        <v>149</v>
      </c>
      <c r="K45" t="s">
        <v>173</v>
      </c>
      <c r="L45">
        <v>1348</v>
      </c>
      <c r="N45">
        <v>1009</v>
      </c>
      <c r="O45" t="s">
        <v>40</v>
      </c>
      <c r="P45" t="s">
        <v>40</v>
      </c>
      <c r="Q45">
        <v>1000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G45">
        <v>0</v>
      </c>
      <c r="AH45">
        <v>2</v>
      </c>
      <c r="AI45">
        <v>23594006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ROW(Source!A79)</f>
        <v>79</v>
      </c>
      <c r="B46">
        <v>23594025</v>
      </c>
      <c r="C46">
        <v>23593990</v>
      </c>
      <c r="D46">
        <v>22538303</v>
      </c>
      <c r="E46">
        <v>1</v>
      </c>
      <c r="F46">
        <v>1</v>
      </c>
      <c r="G46">
        <v>1</v>
      </c>
      <c r="H46">
        <v>3</v>
      </c>
      <c r="I46" t="s">
        <v>175</v>
      </c>
      <c r="J46" t="s">
        <v>149</v>
      </c>
      <c r="K46" t="s">
        <v>176</v>
      </c>
      <c r="L46">
        <v>1354</v>
      </c>
      <c r="N46">
        <v>1010</v>
      </c>
      <c r="O46" t="s">
        <v>21</v>
      </c>
      <c r="P46" t="s">
        <v>21</v>
      </c>
      <c r="Q46">
        <v>1</v>
      </c>
      <c r="X46">
        <v>0</v>
      </c>
      <c r="Y46">
        <v>3298.32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G46">
        <v>0</v>
      </c>
      <c r="AH46">
        <v>2</v>
      </c>
      <c r="AI46">
        <v>23594007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ROW(Source!A79)</f>
        <v>79</v>
      </c>
      <c r="B47">
        <v>23594026</v>
      </c>
      <c r="C47">
        <v>23593990</v>
      </c>
      <c r="D47">
        <v>22552402</v>
      </c>
      <c r="E47">
        <v>1</v>
      </c>
      <c r="F47">
        <v>1</v>
      </c>
      <c r="G47">
        <v>1</v>
      </c>
      <c r="H47">
        <v>3</v>
      </c>
      <c r="I47" t="s">
        <v>535</v>
      </c>
      <c r="J47" t="s">
        <v>149</v>
      </c>
      <c r="K47" t="s">
        <v>536</v>
      </c>
      <c r="L47">
        <v>1354</v>
      </c>
      <c r="N47">
        <v>1010</v>
      </c>
      <c r="O47" t="s">
        <v>21</v>
      </c>
      <c r="P47" t="s">
        <v>21</v>
      </c>
      <c r="Q47">
        <v>1</v>
      </c>
      <c r="X47">
        <v>6</v>
      </c>
      <c r="Y47">
        <v>5.04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6</v>
      </c>
      <c r="AH47">
        <v>2</v>
      </c>
      <c r="AI47">
        <v>23594008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ROW(Source!A88)</f>
        <v>88</v>
      </c>
      <c r="B48">
        <v>23629077</v>
      </c>
      <c r="C48">
        <v>23629075</v>
      </c>
      <c r="D48">
        <v>20587970</v>
      </c>
      <c r="E48">
        <v>1</v>
      </c>
      <c r="F48">
        <v>1</v>
      </c>
      <c r="G48">
        <v>1</v>
      </c>
      <c r="H48">
        <v>1</v>
      </c>
      <c r="I48" t="s">
        <v>523</v>
      </c>
      <c r="K48" t="s">
        <v>524</v>
      </c>
      <c r="L48">
        <v>1476</v>
      </c>
      <c r="N48">
        <v>1013</v>
      </c>
      <c r="O48" t="s">
        <v>496</v>
      </c>
      <c r="P48" t="s">
        <v>497</v>
      </c>
      <c r="Q48">
        <v>1</v>
      </c>
      <c r="X48">
        <v>3.8</v>
      </c>
      <c r="Y48">
        <v>0</v>
      </c>
      <c r="Z48">
        <v>0</v>
      </c>
      <c r="AA48">
        <v>0</v>
      </c>
      <c r="AB48">
        <v>8.86</v>
      </c>
      <c r="AC48">
        <v>0</v>
      </c>
      <c r="AD48">
        <v>1</v>
      </c>
      <c r="AE48">
        <v>1</v>
      </c>
      <c r="AG48">
        <v>3.8</v>
      </c>
      <c r="AH48">
        <v>2</v>
      </c>
      <c r="AI48">
        <v>23629077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ROW(Source!A88)</f>
        <v>88</v>
      </c>
      <c r="B49">
        <v>23629078</v>
      </c>
      <c r="C49">
        <v>23629075</v>
      </c>
      <c r="D49">
        <v>121548</v>
      </c>
      <c r="E49">
        <v>1</v>
      </c>
      <c r="F49">
        <v>1</v>
      </c>
      <c r="G49">
        <v>1</v>
      </c>
      <c r="H49">
        <v>1</v>
      </c>
      <c r="I49" t="s">
        <v>29</v>
      </c>
      <c r="K49" t="s">
        <v>498</v>
      </c>
      <c r="L49">
        <v>608254</v>
      </c>
      <c r="N49">
        <v>1013</v>
      </c>
      <c r="O49" t="s">
        <v>499</v>
      </c>
      <c r="P49" t="s">
        <v>499</v>
      </c>
      <c r="Q49">
        <v>1</v>
      </c>
      <c r="X49">
        <v>0.78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2</v>
      </c>
      <c r="AG49">
        <v>0.78</v>
      </c>
      <c r="AH49">
        <v>2</v>
      </c>
      <c r="AI49">
        <v>23629078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ROW(Source!A88)</f>
        <v>88</v>
      </c>
      <c r="B50">
        <v>23629079</v>
      </c>
      <c r="C50">
        <v>23629075</v>
      </c>
      <c r="D50">
        <v>22557291</v>
      </c>
      <c r="E50">
        <v>1</v>
      </c>
      <c r="F50">
        <v>1</v>
      </c>
      <c r="G50">
        <v>1</v>
      </c>
      <c r="H50">
        <v>2</v>
      </c>
      <c r="I50" t="s">
        <v>500</v>
      </c>
      <c r="J50" t="s">
        <v>501</v>
      </c>
      <c r="K50" t="s">
        <v>502</v>
      </c>
      <c r="L50">
        <v>1480</v>
      </c>
      <c r="N50">
        <v>1013</v>
      </c>
      <c r="O50" t="s">
        <v>503</v>
      </c>
      <c r="P50" t="s">
        <v>504</v>
      </c>
      <c r="Q50">
        <v>1</v>
      </c>
      <c r="X50">
        <v>0.78</v>
      </c>
      <c r="Y50">
        <v>0</v>
      </c>
      <c r="Z50">
        <v>104.43</v>
      </c>
      <c r="AA50">
        <v>11.82</v>
      </c>
      <c r="AB50">
        <v>0</v>
      </c>
      <c r="AC50">
        <v>0</v>
      </c>
      <c r="AD50">
        <v>1</v>
      </c>
      <c r="AE50">
        <v>0</v>
      </c>
      <c r="AG50">
        <v>0.78</v>
      </c>
      <c r="AH50">
        <v>2</v>
      </c>
      <c r="AI50">
        <v>23629079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ROW(Source!A88)</f>
        <v>88</v>
      </c>
      <c r="B51">
        <v>23629080</v>
      </c>
      <c r="C51">
        <v>23629075</v>
      </c>
      <c r="D51">
        <v>22558440</v>
      </c>
      <c r="E51">
        <v>1</v>
      </c>
      <c r="F51">
        <v>1</v>
      </c>
      <c r="G51">
        <v>1</v>
      </c>
      <c r="H51">
        <v>2</v>
      </c>
      <c r="I51" t="s">
        <v>505</v>
      </c>
      <c r="J51" t="s">
        <v>501</v>
      </c>
      <c r="K51" t="s">
        <v>506</v>
      </c>
      <c r="L51">
        <v>1480</v>
      </c>
      <c r="N51">
        <v>1013</v>
      </c>
      <c r="O51" t="s">
        <v>503</v>
      </c>
      <c r="P51" t="s">
        <v>504</v>
      </c>
      <c r="Q51">
        <v>1</v>
      </c>
      <c r="X51">
        <v>0.19</v>
      </c>
      <c r="Y51">
        <v>0</v>
      </c>
      <c r="Z51">
        <v>84.33</v>
      </c>
      <c r="AA51">
        <v>11.82</v>
      </c>
      <c r="AB51">
        <v>0</v>
      </c>
      <c r="AC51">
        <v>0</v>
      </c>
      <c r="AD51">
        <v>1</v>
      </c>
      <c r="AE51">
        <v>0</v>
      </c>
      <c r="AG51">
        <v>0.19</v>
      </c>
      <c r="AH51">
        <v>2</v>
      </c>
      <c r="AI51">
        <v>23629080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ROW(Source!A88)</f>
        <v>88</v>
      </c>
      <c r="B52">
        <v>23629081</v>
      </c>
      <c r="C52">
        <v>23629075</v>
      </c>
      <c r="D52">
        <v>22519394</v>
      </c>
      <c r="E52">
        <v>1</v>
      </c>
      <c r="F52">
        <v>1</v>
      </c>
      <c r="G52">
        <v>1</v>
      </c>
      <c r="H52">
        <v>3</v>
      </c>
      <c r="I52" t="s">
        <v>525</v>
      </c>
      <c r="J52" t="s">
        <v>149</v>
      </c>
      <c r="K52" t="s">
        <v>526</v>
      </c>
      <c r="L52">
        <v>1348</v>
      </c>
      <c r="N52">
        <v>1009</v>
      </c>
      <c r="O52" t="s">
        <v>40</v>
      </c>
      <c r="P52" t="s">
        <v>40</v>
      </c>
      <c r="Q52">
        <v>1000</v>
      </c>
      <c r="X52">
        <v>0.0004</v>
      </c>
      <c r="Y52">
        <v>16024.49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0.0004</v>
      </c>
      <c r="AH52">
        <v>2</v>
      </c>
      <c r="AI52">
        <v>23629081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ROW(Source!A88)</f>
        <v>88</v>
      </c>
      <c r="B53">
        <v>23629082</v>
      </c>
      <c r="C53">
        <v>23629075</v>
      </c>
      <c r="D53">
        <v>22520442</v>
      </c>
      <c r="E53">
        <v>1</v>
      </c>
      <c r="F53">
        <v>1</v>
      </c>
      <c r="G53">
        <v>1</v>
      </c>
      <c r="H53">
        <v>3</v>
      </c>
      <c r="I53" t="s">
        <v>527</v>
      </c>
      <c r="J53" t="s">
        <v>149</v>
      </c>
      <c r="K53" t="s">
        <v>528</v>
      </c>
      <c r="L53">
        <v>1348</v>
      </c>
      <c r="N53">
        <v>1009</v>
      </c>
      <c r="O53" t="s">
        <v>40</v>
      </c>
      <c r="P53" t="s">
        <v>40</v>
      </c>
      <c r="Q53">
        <v>1000</v>
      </c>
      <c r="X53">
        <v>3E-05</v>
      </c>
      <c r="Y53">
        <v>9147.35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3E-05</v>
      </c>
      <c r="AH53">
        <v>2</v>
      </c>
      <c r="AI53">
        <v>23629082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ROW(Source!A88)</f>
        <v>88</v>
      </c>
      <c r="B54">
        <v>23629083</v>
      </c>
      <c r="C54">
        <v>23629075</v>
      </c>
      <c r="D54">
        <v>22518563</v>
      </c>
      <c r="E54">
        <v>1</v>
      </c>
      <c r="F54">
        <v>1</v>
      </c>
      <c r="G54">
        <v>1</v>
      </c>
      <c r="H54">
        <v>3</v>
      </c>
      <c r="I54" t="s">
        <v>147</v>
      </c>
      <c r="J54" t="s">
        <v>149</v>
      </c>
      <c r="K54" t="s">
        <v>148</v>
      </c>
      <c r="L54">
        <v>1348</v>
      </c>
      <c r="N54">
        <v>1009</v>
      </c>
      <c r="O54" t="s">
        <v>40</v>
      </c>
      <c r="P54" t="s">
        <v>40</v>
      </c>
      <c r="Q54">
        <v>1000</v>
      </c>
      <c r="X54">
        <v>0</v>
      </c>
      <c r="Y54">
        <v>9035.35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G54">
        <v>0</v>
      </c>
      <c r="AH54">
        <v>2</v>
      </c>
      <c r="AI54">
        <v>23629083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ROW(Source!A88)</f>
        <v>88</v>
      </c>
      <c r="B55">
        <v>23629084</v>
      </c>
      <c r="C55">
        <v>23629075</v>
      </c>
      <c r="D55">
        <v>22520510</v>
      </c>
      <c r="E55">
        <v>1</v>
      </c>
      <c r="F55">
        <v>1</v>
      </c>
      <c r="G55">
        <v>1</v>
      </c>
      <c r="H55">
        <v>3</v>
      </c>
      <c r="I55" t="s">
        <v>529</v>
      </c>
      <c r="J55" t="s">
        <v>149</v>
      </c>
      <c r="K55" t="s">
        <v>530</v>
      </c>
      <c r="L55">
        <v>1346</v>
      </c>
      <c r="N55">
        <v>1009</v>
      </c>
      <c r="O55" t="s">
        <v>170</v>
      </c>
      <c r="P55" t="s">
        <v>170</v>
      </c>
      <c r="Q55">
        <v>1</v>
      </c>
      <c r="X55">
        <v>0.02</v>
      </c>
      <c r="Y55">
        <v>1.89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0.02</v>
      </c>
      <c r="AH55">
        <v>2</v>
      </c>
      <c r="AI55">
        <v>23629084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ROW(Source!A88)</f>
        <v>88</v>
      </c>
      <c r="B56">
        <v>23629085</v>
      </c>
      <c r="C56">
        <v>23629075</v>
      </c>
      <c r="D56">
        <v>22520453</v>
      </c>
      <c r="E56">
        <v>1</v>
      </c>
      <c r="F56">
        <v>1</v>
      </c>
      <c r="G56">
        <v>1</v>
      </c>
      <c r="H56">
        <v>3</v>
      </c>
      <c r="I56" t="s">
        <v>531</v>
      </c>
      <c r="J56" t="s">
        <v>149</v>
      </c>
      <c r="K56" t="s">
        <v>532</v>
      </c>
      <c r="L56">
        <v>1346</v>
      </c>
      <c r="N56">
        <v>1009</v>
      </c>
      <c r="O56" t="s">
        <v>170</v>
      </c>
      <c r="P56" t="s">
        <v>170</v>
      </c>
      <c r="Q56">
        <v>1</v>
      </c>
      <c r="X56">
        <v>0.1</v>
      </c>
      <c r="Y56">
        <v>14.73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0.1</v>
      </c>
      <c r="AH56">
        <v>2</v>
      </c>
      <c r="AI56">
        <v>23629085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ROW(Source!A88)</f>
        <v>88</v>
      </c>
      <c r="B57">
        <v>23629086</v>
      </c>
      <c r="C57">
        <v>23629075</v>
      </c>
      <c r="D57">
        <v>22555326</v>
      </c>
      <c r="E57">
        <v>1</v>
      </c>
      <c r="F57">
        <v>1</v>
      </c>
      <c r="G57">
        <v>1</v>
      </c>
      <c r="H57">
        <v>3</v>
      </c>
      <c r="I57" t="s">
        <v>153</v>
      </c>
      <c r="J57" t="s">
        <v>149</v>
      </c>
      <c r="K57" t="s">
        <v>154</v>
      </c>
      <c r="L57">
        <v>1348</v>
      </c>
      <c r="N57">
        <v>1009</v>
      </c>
      <c r="O57" t="s">
        <v>40</v>
      </c>
      <c r="P57" t="s">
        <v>40</v>
      </c>
      <c r="Q57">
        <v>1000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G57">
        <v>0</v>
      </c>
      <c r="AH57">
        <v>2</v>
      </c>
      <c r="AI57">
        <v>23629086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ROW(Source!A88)</f>
        <v>88</v>
      </c>
      <c r="B58">
        <v>23629087</v>
      </c>
      <c r="C58">
        <v>23629075</v>
      </c>
      <c r="D58">
        <v>22555324</v>
      </c>
      <c r="E58">
        <v>1</v>
      </c>
      <c r="F58">
        <v>1</v>
      </c>
      <c r="G58">
        <v>1</v>
      </c>
      <c r="H58">
        <v>3</v>
      </c>
      <c r="I58" t="s">
        <v>159</v>
      </c>
      <c r="J58" t="s">
        <v>149</v>
      </c>
      <c r="K58" t="s">
        <v>160</v>
      </c>
      <c r="L58">
        <v>1354</v>
      </c>
      <c r="N58">
        <v>1010</v>
      </c>
      <c r="O58" t="s">
        <v>21</v>
      </c>
      <c r="P58" t="s">
        <v>21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G58">
        <v>0</v>
      </c>
      <c r="AH58">
        <v>2</v>
      </c>
      <c r="AI58">
        <v>23629087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ROW(Source!A88)</f>
        <v>88</v>
      </c>
      <c r="B59">
        <v>23629088</v>
      </c>
      <c r="C59">
        <v>23629075</v>
      </c>
      <c r="D59">
        <v>22555327</v>
      </c>
      <c r="E59">
        <v>1</v>
      </c>
      <c r="F59">
        <v>1</v>
      </c>
      <c r="G59">
        <v>1</v>
      </c>
      <c r="H59">
        <v>3</v>
      </c>
      <c r="I59" t="s">
        <v>162</v>
      </c>
      <c r="J59" t="s">
        <v>149</v>
      </c>
      <c r="K59" t="s">
        <v>163</v>
      </c>
      <c r="L59">
        <v>1354</v>
      </c>
      <c r="N59">
        <v>1010</v>
      </c>
      <c r="O59" t="s">
        <v>21</v>
      </c>
      <c r="P59" t="s">
        <v>21</v>
      </c>
      <c r="Q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G59">
        <v>0</v>
      </c>
      <c r="AH59">
        <v>2</v>
      </c>
      <c r="AI59">
        <v>23629088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ROW(Source!A88)</f>
        <v>88</v>
      </c>
      <c r="B60">
        <v>23629089</v>
      </c>
      <c r="C60">
        <v>23629075</v>
      </c>
      <c r="D60">
        <v>22555307</v>
      </c>
      <c r="E60">
        <v>1</v>
      </c>
      <c r="F60">
        <v>1</v>
      </c>
      <c r="G60">
        <v>1</v>
      </c>
      <c r="H60">
        <v>3</v>
      </c>
      <c r="I60" t="s">
        <v>165</v>
      </c>
      <c r="J60" t="s">
        <v>149</v>
      </c>
      <c r="K60" t="s">
        <v>166</v>
      </c>
      <c r="L60">
        <v>1354</v>
      </c>
      <c r="N60">
        <v>1010</v>
      </c>
      <c r="O60" t="s">
        <v>21</v>
      </c>
      <c r="P60" t="s">
        <v>21</v>
      </c>
      <c r="Q60">
        <v>1</v>
      </c>
      <c r="X60">
        <v>0.1</v>
      </c>
      <c r="Y60">
        <v>0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G60">
        <v>0.1</v>
      </c>
      <c r="AH60">
        <v>2</v>
      </c>
      <c r="AI60">
        <v>23629089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ROW(Source!A88)</f>
        <v>88</v>
      </c>
      <c r="B61">
        <v>23629090</v>
      </c>
      <c r="C61">
        <v>23629075</v>
      </c>
      <c r="D61">
        <v>22524869</v>
      </c>
      <c r="E61">
        <v>1</v>
      </c>
      <c r="F61">
        <v>1</v>
      </c>
      <c r="G61">
        <v>1</v>
      </c>
      <c r="H61">
        <v>3</v>
      </c>
      <c r="I61" t="s">
        <v>533</v>
      </c>
      <c r="J61" t="s">
        <v>149</v>
      </c>
      <c r="K61" t="s">
        <v>534</v>
      </c>
      <c r="L61">
        <v>1348</v>
      </c>
      <c r="N61">
        <v>1009</v>
      </c>
      <c r="O61" t="s">
        <v>40</v>
      </c>
      <c r="P61" t="s">
        <v>40</v>
      </c>
      <c r="Q61">
        <v>1000</v>
      </c>
      <c r="X61">
        <v>0.0001</v>
      </c>
      <c r="Y61">
        <v>9252.25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0.0001</v>
      </c>
      <c r="AH61">
        <v>2</v>
      </c>
      <c r="AI61">
        <v>23629090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ROW(Source!A88)</f>
        <v>88</v>
      </c>
      <c r="B62">
        <v>23629091</v>
      </c>
      <c r="C62">
        <v>23629075</v>
      </c>
      <c r="D62">
        <v>22555330</v>
      </c>
      <c r="E62">
        <v>1</v>
      </c>
      <c r="F62">
        <v>1</v>
      </c>
      <c r="G62">
        <v>1</v>
      </c>
      <c r="H62">
        <v>3</v>
      </c>
      <c r="I62" t="s">
        <v>168</v>
      </c>
      <c r="J62" t="s">
        <v>149</v>
      </c>
      <c r="K62" t="s">
        <v>169</v>
      </c>
      <c r="L62">
        <v>1346</v>
      </c>
      <c r="N62">
        <v>1009</v>
      </c>
      <c r="O62" t="s">
        <v>170</v>
      </c>
      <c r="P62" t="s">
        <v>170</v>
      </c>
      <c r="Q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G62">
        <v>0</v>
      </c>
      <c r="AH62">
        <v>2</v>
      </c>
      <c r="AI62">
        <v>23629091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ROW(Source!A88)</f>
        <v>88</v>
      </c>
      <c r="B63">
        <v>23629092</v>
      </c>
      <c r="C63">
        <v>23629075</v>
      </c>
      <c r="D63">
        <v>22555328</v>
      </c>
      <c r="E63">
        <v>1</v>
      </c>
      <c r="F63">
        <v>1</v>
      </c>
      <c r="G63">
        <v>1</v>
      </c>
      <c r="H63">
        <v>3</v>
      </c>
      <c r="I63" t="s">
        <v>172</v>
      </c>
      <c r="J63" t="s">
        <v>149</v>
      </c>
      <c r="K63" t="s">
        <v>173</v>
      </c>
      <c r="L63">
        <v>1348</v>
      </c>
      <c r="N63">
        <v>1009</v>
      </c>
      <c r="O63" t="s">
        <v>40</v>
      </c>
      <c r="P63" t="s">
        <v>40</v>
      </c>
      <c r="Q63">
        <v>1000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G63">
        <v>0</v>
      </c>
      <c r="AH63">
        <v>2</v>
      </c>
      <c r="AI63">
        <v>23629092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ROW(Source!A88)</f>
        <v>88</v>
      </c>
      <c r="B64">
        <v>23629093</v>
      </c>
      <c r="C64">
        <v>23629075</v>
      </c>
      <c r="D64">
        <v>22538303</v>
      </c>
      <c r="E64">
        <v>1</v>
      </c>
      <c r="F64">
        <v>1</v>
      </c>
      <c r="G64">
        <v>1</v>
      </c>
      <c r="H64">
        <v>3</v>
      </c>
      <c r="I64" t="s">
        <v>175</v>
      </c>
      <c r="J64" t="s">
        <v>149</v>
      </c>
      <c r="K64" t="s">
        <v>176</v>
      </c>
      <c r="L64">
        <v>1354</v>
      </c>
      <c r="N64">
        <v>1010</v>
      </c>
      <c r="O64" t="s">
        <v>21</v>
      </c>
      <c r="P64" t="s">
        <v>21</v>
      </c>
      <c r="Q64">
        <v>1</v>
      </c>
      <c r="X64">
        <v>0</v>
      </c>
      <c r="Y64">
        <v>3298.32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G64">
        <v>0</v>
      </c>
      <c r="AH64">
        <v>2</v>
      </c>
      <c r="AI64">
        <v>23629093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ROW(Source!A88)</f>
        <v>88</v>
      </c>
      <c r="B65">
        <v>23629094</v>
      </c>
      <c r="C65">
        <v>23629075</v>
      </c>
      <c r="D65">
        <v>22552402</v>
      </c>
      <c r="E65">
        <v>1</v>
      </c>
      <c r="F65">
        <v>1</v>
      </c>
      <c r="G65">
        <v>1</v>
      </c>
      <c r="H65">
        <v>3</v>
      </c>
      <c r="I65" t="s">
        <v>535</v>
      </c>
      <c r="J65" t="s">
        <v>149</v>
      </c>
      <c r="K65" t="s">
        <v>536</v>
      </c>
      <c r="L65">
        <v>1354</v>
      </c>
      <c r="N65">
        <v>1010</v>
      </c>
      <c r="O65" t="s">
        <v>21</v>
      </c>
      <c r="P65" t="s">
        <v>21</v>
      </c>
      <c r="Q65">
        <v>1</v>
      </c>
      <c r="X65">
        <v>6</v>
      </c>
      <c r="Y65">
        <v>5.04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6</v>
      </c>
      <c r="AH65">
        <v>2</v>
      </c>
      <c r="AI65">
        <v>23629094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ROW(Source!A97)</f>
        <v>97</v>
      </c>
      <c r="B66">
        <v>23594559</v>
      </c>
      <c r="C66">
        <v>23594557</v>
      </c>
      <c r="D66">
        <v>20587970</v>
      </c>
      <c r="E66">
        <v>1</v>
      </c>
      <c r="F66">
        <v>1</v>
      </c>
      <c r="G66">
        <v>1</v>
      </c>
      <c r="H66">
        <v>1</v>
      </c>
      <c r="I66" t="s">
        <v>523</v>
      </c>
      <c r="K66" t="s">
        <v>524</v>
      </c>
      <c r="L66">
        <v>1476</v>
      </c>
      <c r="N66">
        <v>1013</v>
      </c>
      <c r="O66" t="s">
        <v>496</v>
      </c>
      <c r="P66" t="s">
        <v>497</v>
      </c>
      <c r="Q66">
        <v>1</v>
      </c>
      <c r="X66">
        <v>7.9</v>
      </c>
      <c r="Y66">
        <v>0</v>
      </c>
      <c r="Z66">
        <v>0</v>
      </c>
      <c r="AA66">
        <v>0</v>
      </c>
      <c r="AB66">
        <v>8.86</v>
      </c>
      <c r="AC66">
        <v>0</v>
      </c>
      <c r="AD66">
        <v>1</v>
      </c>
      <c r="AE66">
        <v>1</v>
      </c>
      <c r="AG66">
        <v>7.9</v>
      </c>
      <c r="AH66">
        <v>2</v>
      </c>
      <c r="AI66">
        <v>23594559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ROW(Source!A97)</f>
        <v>97</v>
      </c>
      <c r="B67">
        <v>23594560</v>
      </c>
      <c r="C67">
        <v>23594557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29</v>
      </c>
      <c r="K67" t="s">
        <v>498</v>
      </c>
      <c r="L67">
        <v>608254</v>
      </c>
      <c r="N67">
        <v>1013</v>
      </c>
      <c r="O67" t="s">
        <v>499</v>
      </c>
      <c r="P67" t="s">
        <v>499</v>
      </c>
      <c r="Q67">
        <v>1</v>
      </c>
      <c r="X67">
        <v>1.86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G67">
        <v>1.86</v>
      </c>
      <c r="AH67">
        <v>2</v>
      </c>
      <c r="AI67">
        <v>23594560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ROW(Source!A97)</f>
        <v>97</v>
      </c>
      <c r="B68">
        <v>23594561</v>
      </c>
      <c r="C68">
        <v>23594557</v>
      </c>
      <c r="D68">
        <v>22557291</v>
      </c>
      <c r="E68">
        <v>1</v>
      </c>
      <c r="F68">
        <v>1</v>
      </c>
      <c r="G68">
        <v>1</v>
      </c>
      <c r="H68">
        <v>2</v>
      </c>
      <c r="I68" t="s">
        <v>500</v>
      </c>
      <c r="J68" t="s">
        <v>501</v>
      </c>
      <c r="K68" t="s">
        <v>502</v>
      </c>
      <c r="L68">
        <v>1480</v>
      </c>
      <c r="N68">
        <v>1013</v>
      </c>
      <c r="O68" t="s">
        <v>503</v>
      </c>
      <c r="P68" t="s">
        <v>504</v>
      </c>
      <c r="Q68">
        <v>1</v>
      </c>
      <c r="X68">
        <v>1.86</v>
      </c>
      <c r="Y68">
        <v>0</v>
      </c>
      <c r="Z68">
        <v>104.43</v>
      </c>
      <c r="AA68">
        <v>11.82</v>
      </c>
      <c r="AB68">
        <v>0</v>
      </c>
      <c r="AC68">
        <v>0</v>
      </c>
      <c r="AD68">
        <v>1</v>
      </c>
      <c r="AE68">
        <v>0</v>
      </c>
      <c r="AG68">
        <v>1.86</v>
      </c>
      <c r="AH68">
        <v>2</v>
      </c>
      <c r="AI68">
        <v>23594561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ROW(Source!A97)</f>
        <v>97</v>
      </c>
      <c r="B69">
        <v>23594562</v>
      </c>
      <c r="C69">
        <v>23594557</v>
      </c>
      <c r="D69">
        <v>22558440</v>
      </c>
      <c r="E69">
        <v>1</v>
      </c>
      <c r="F69">
        <v>1</v>
      </c>
      <c r="G69">
        <v>1</v>
      </c>
      <c r="H69">
        <v>2</v>
      </c>
      <c r="I69" t="s">
        <v>505</v>
      </c>
      <c r="J69" t="s">
        <v>501</v>
      </c>
      <c r="K69" t="s">
        <v>506</v>
      </c>
      <c r="L69">
        <v>1480</v>
      </c>
      <c r="N69">
        <v>1013</v>
      </c>
      <c r="O69" t="s">
        <v>503</v>
      </c>
      <c r="P69" t="s">
        <v>504</v>
      </c>
      <c r="Q69">
        <v>1</v>
      </c>
      <c r="X69">
        <v>0.4</v>
      </c>
      <c r="Y69">
        <v>0</v>
      </c>
      <c r="Z69">
        <v>84.33</v>
      </c>
      <c r="AA69">
        <v>11.82</v>
      </c>
      <c r="AB69">
        <v>0</v>
      </c>
      <c r="AC69">
        <v>0</v>
      </c>
      <c r="AD69">
        <v>1</v>
      </c>
      <c r="AE69">
        <v>0</v>
      </c>
      <c r="AG69">
        <v>0.4</v>
      </c>
      <c r="AH69">
        <v>2</v>
      </c>
      <c r="AI69">
        <v>23594562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ROW(Source!A97)</f>
        <v>97</v>
      </c>
      <c r="B70">
        <v>23594563</v>
      </c>
      <c r="C70">
        <v>23594557</v>
      </c>
      <c r="D70">
        <v>22519394</v>
      </c>
      <c r="E70">
        <v>1</v>
      </c>
      <c r="F70">
        <v>1</v>
      </c>
      <c r="G70">
        <v>1</v>
      </c>
      <c r="H70">
        <v>3</v>
      </c>
      <c r="I70" t="s">
        <v>525</v>
      </c>
      <c r="J70" t="s">
        <v>149</v>
      </c>
      <c r="K70" t="s">
        <v>526</v>
      </c>
      <c r="L70">
        <v>1348</v>
      </c>
      <c r="N70">
        <v>1009</v>
      </c>
      <c r="O70" t="s">
        <v>40</v>
      </c>
      <c r="P70" t="s">
        <v>40</v>
      </c>
      <c r="Q70">
        <v>1000</v>
      </c>
      <c r="X70">
        <v>0.0004</v>
      </c>
      <c r="Y70">
        <v>16024.49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0.0004</v>
      </c>
      <c r="AH70">
        <v>2</v>
      </c>
      <c r="AI70">
        <v>23594563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ROW(Source!A97)</f>
        <v>97</v>
      </c>
      <c r="B71">
        <v>23594564</v>
      </c>
      <c r="C71">
        <v>23594557</v>
      </c>
      <c r="D71">
        <v>22520442</v>
      </c>
      <c r="E71">
        <v>1</v>
      </c>
      <c r="F71">
        <v>1</v>
      </c>
      <c r="G71">
        <v>1</v>
      </c>
      <c r="H71">
        <v>3</v>
      </c>
      <c r="I71" t="s">
        <v>527</v>
      </c>
      <c r="J71" t="s">
        <v>149</v>
      </c>
      <c r="K71" t="s">
        <v>528</v>
      </c>
      <c r="L71">
        <v>1348</v>
      </c>
      <c r="N71">
        <v>1009</v>
      </c>
      <c r="O71" t="s">
        <v>40</v>
      </c>
      <c r="P71" t="s">
        <v>40</v>
      </c>
      <c r="Q71">
        <v>1000</v>
      </c>
      <c r="X71">
        <v>3E-05</v>
      </c>
      <c r="Y71">
        <v>9147.35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3E-05</v>
      </c>
      <c r="AH71">
        <v>2</v>
      </c>
      <c r="AI71">
        <v>23594564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ROW(Source!A97)</f>
        <v>97</v>
      </c>
      <c r="B72">
        <v>23594565</v>
      </c>
      <c r="C72">
        <v>23594557</v>
      </c>
      <c r="D72">
        <v>22518563</v>
      </c>
      <c r="E72">
        <v>1</v>
      </c>
      <c r="F72">
        <v>1</v>
      </c>
      <c r="G72">
        <v>1</v>
      </c>
      <c r="H72">
        <v>3</v>
      </c>
      <c r="I72" t="s">
        <v>147</v>
      </c>
      <c r="J72" t="s">
        <v>149</v>
      </c>
      <c r="K72" t="s">
        <v>148</v>
      </c>
      <c r="L72">
        <v>1348</v>
      </c>
      <c r="N72">
        <v>1009</v>
      </c>
      <c r="O72" t="s">
        <v>40</v>
      </c>
      <c r="P72" t="s">
        <v>40</v>
      </c>
      <c r="Q72">
        <v>1000</v>
      </c>
      <c r="X72">
        <v>0</v>
      </c>
      <c r="Y72">
        <v>9035.35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G72">
        <v>0</v>
      </c>
      <c r="AH72">
        <v>2</v>
      </c>
      <c r="AI72">
        <v>23594565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ROW(Source!A97)</f>
        <v>97</v>
      </c>
      <c r="B73">
        <v>23594566</v>
      </c>
      <c r="C73">
        <v>23594557</v>
      </c>
      <c r="D73">
        <v>22520510</v>
      </c>
      <c r="E73">
        <v>1</v>
      </c>
      <c r="F73">
        <v>1</v>
      </c>
      <c r="G73">
        <v>1</v>
      </c>
      <c r="H73">
        <v>3</v>
      </c>
      <c r="I73" t="s">
        <v>529</v>
      </c>
      <c r="J73" t="s">
        <v>149</v>
      </c>
      <c r="K73" t="s">
        <v>530</v>
      </c>
      <c r="L73">
        <v>1346</v>
      </c>
      <c r="N73">
        <v>1009</v>
      </c>
      <c r="O73" t="s">
        <v>170</v>
      </c>
      <c r="P73" t="s">
        <v>170</v>
      </c>
      <c r="Q73">
        <v>1</v>
      </c>
      <c r="X73">
        <v>0.02</v>
      </c>
      <c r="Y73">
        <v>1.89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0.02</v>
      </c>
      <c r="AH73">
        <v>2</v>
      </c>
      <c r="AI73">
        <v>23594566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ROW(Source!A97)</f>
        <v>97</v>
      </c>
      <c r="B74">
        <v>23594567</v>
      </c>
      <c r="C74">
        <v>23594557</v>
      </c>
      <c r="D74">
        <v>22520453</v>
      </c>
      <c r="E74">
        <v>1</v>
      </c>
      <c r="F74">
        <v>1</v>
      </c>
      <c r="G74">
        <v>1</v>
      </c>
      <c r="H74">
        <v>3</v>
      </c>
      <c r="I74" t="s">
        <v>531</v>
      </c>
      <c r="J74" t="s">
        <v>149</v>
      </c>
      <c r="K74" t="s">
        <v>532</v>
      </c>
      <c r="L74">
        <v>1346</v>
      </c>
      <c r="N74">
        <v>1009</v>
      </c>
      <c r="O74" t="s">
        <v>170</v>
      </c>
      <c r="P74" t="s">
        <v>170</v>
      </c>
      <c r="Q74">
        <v>1</v>
      </c>
      <c r="X74">
        <v>0.1</v>
      </c>
      <c r="Y74">
        <v>14.73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0.1</v>
      </c>
      <c r="AH74">
        <v>2</v>
      </c>
      <c r="AI74">
        <v>23594567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ROW(Source!A97)</f>
        <v>97</v>
      </c>
      <c r="B75">
        <v>23594568</v>
      </c>
      <c r="C75">
        <v>23594557</v>
      </c>
      <c r="D75">
        <v>22555326</v>
      </c>
      <c r="E75">
        <v>1</v>
      </c>
      <c r="F75">
        <v>1</v>
      </c>
      <c r="G75">
        <v>1</v>
      </c>
      <c r="H75">
        <v>3</v>
      </c>
      <c r="I75" t="s">
        <v>153</v>
      </c>
      <c r="J75" t="s">
        <v>149</v>
      </c>
      <c r="K75" t="s">
        <v>154</v>
      </c>
      <c r="L75">
        <v>1348</v>
      </c>
      <c r="N75">
        <v>1009</v>
      </c>
      <c r="O75" t="s">
        <v>40</v>
      </c>
      <c r="P75" t="s">
        <v>40</v>
      </c>
      <c r="Q75">
        <v>1000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G75">
        <v>0</v>
      </c>
      <c r="AH75">
        <v>2</v>
      </c>
      <c r="AI75">
        <v>23594568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ROW(Source!A97)</f>
        <v>97</v>
      </c>
      <c r="B76">
        <v>23594569</v>
      </c>
      <c r="C76">
        <v>23594557</v>
      </c>
      <c r="D76">
        <v>22555324</v>
      </c>
      <c r="E76">
        <v>1</v>
      </c>
      <c r="F76">
        <v>1</v>
      </c>
      <c r="G76">
        <v>1</v>
      </c>
      <c r="H76">
        <v>3</v>
      </c>
      <c r="I76" t="s">
        <v>159</v>
      </c>
      <c r="J76" t="s">
        <v>149</v>
      </c>
      <c r="K76" t="s">
        <v>160</v>
      </c>
      <c r="L76">
        <v>1354</v>
      </c>
      <c r="N76">
        <v>1010</v>
      </c>
      <c r="O76" t="s">
        <v>21</v>
      </c>
      <c r="P76" t="s">
        <v>21</v>
      </c>
      <c r="Q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G76">
        <v>0</v>
      </c>
      <c r="AH76">
        <v>2</v>
      </c>
      <c r="AI76">
        <v>23594569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ROW(Source!A97)</f>
        <v>97</v>
      </c>
      <c r="B77">
        <v>23594570</v>
      </c>
      <c r="C77">
        <v>23594557</v>
      </c>
      <c r="D77">
        <v>22555327</v>
      </c>
      <c r="E77">
        <v>1</v>
      </c>
      <c r="F77">
        <v>1</v>
      </c>
      <c r="G77">
        <v>1</v>
      </c>
      <c r="H77">
        <v>3</v>
      </c>
      <c r="I77" t="s">
        <v>162</v>
      </c>
      <c r="J77" t="s">
        <v>149</v>
      </c>
      <c r="K77" t="s">
        <v>163</v>
      </c>
      <c r="L77">
        <v>1354</v>
      </c>
      <c r="N77">
        <v>1010</v>
      </c>
      <c r="O77" t="s">
        <v>21</v>
      </c>
      <c r="P77" t="s">
        <v>21</v>
      </c>
      <c r="Q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G77">
        <v>0</v>
      </c>
      <c r="AH77">
        <v>2</v>
      </c>
      <c r="AI77">
        <v>23594570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ROW(Source!A97)</f>
        <v>97</v>
      </c>
      <c r="B78">
        <v>23594571</v>
      </c>
      <c r="C78">
        <v>23594557</v>
      </c>
      <c r="D78">
        <v>22555307</v>
      </c>
      <c r="E78">
        <v>1</v>
      </c>
      <c r="F78">
        <v>1</v>
      </c>
      <c r="G78">
        <v>1</v>
      </c>
      <c r="H78">
        <v>3</v>
      </c>
      <c r="I78" t="s">
        <v>165</v>
      </c>
      <c r="J78" t="s">
        <v>149</v>
      </c>
      <c r="K78" t="s">
        <v>166</v>
      </c>
      <c r="L78">
        <v>1354</v>
      </c>
      <c r="N78">
        <v>1010</v>
      </c>
      <c r="O78" t="s">
        <v>21</v>
      </c>
      <c r="P78" t="s">
        <v>21</v>
      </c>
      <c r="Q78">
        <v>1</v>
      </c>
      <c r="X78">
        <v>0.1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G78">
        <v>0.1</v>
      </c>
      <c r="AH78">
        <v>2</v>
      </c>
      <c r="AI78">
        <v>23594571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ROW(Source!A97)</f>
        <v>97</v>
      </c>
      <c r="B79">
        <v>23594572</v>
      </c>
      <c r="C79">
        <v>23594557</v>
      </c>
      <c r="D79">
        <v>22524869</v>
      </c>
      <c r="E79">
        <v>1</v>
      </c>
      <c r="F79">
        <v>1</v>
      </c>
      <c r="G79">
        <v>1</v>
      </c>
      <c r="H79">
        <v>3</v>
      </c>
      <c r="I79" t="s">
        <v>533</v>
      </c>
      <c r="J79" t="s">
        <v>149</v>
      </c>
      <c r="K79" t="s">
        <v>534</v>
      </c>
      <c r="L79">
        <v>1348</v>
      </c>
      <c r="N79">
        <v>1009</v>
      </c>
      <c r="O79" t="s">
        <v>40</v>
      </c>
      <c r="P79" t="s">
        <v>40</v>
      </c>
      <c r="Q79">
        <v>1000</v>
      </c>
      <c r="X79">
        <v>0.0001</v>
      </c>
      <c r="Y79">
        <v>9252.25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0.0001</v>
      </c>
      <c r="AH79">
        <v>2</v>
      </c>
      <c r="AI79">
        <v>23594572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ROW(Source!A97)</f>
        <v>97</v>
      </c>
      <c r="B80">
        <v>23594573</v>
      </c>
      <c r="C80">
        <v>23594557</v>
      </c>
      <c r="D80">
        <v>22555329</v>
      </c>
      <c r="E80">
        <v>1</v>
      </c>
      <c r="F80">
        <v>1</v>
      </c>
      <c r="G80">
        <v>1</v>
      </c>
      <c r="H80">
        <v>3</v>
      </c>
      <c r="I80" t="s">
        <v>197</v>
      </c>
      <c r="J80" t="s">
        <v>149</v>
      </c>
      <c r="K80" t="s">
        <v>198</v>
      </c>
      <c r="L80">
        <v>1346</v>
      </c>
      <c r="N80">
        <v>1009</v>
      </c>
      <c r="O80" t="s">
        <v>170</v>
      </c>
      <c r="P80" t="s">
        <v>170</v>
      </c>
      <c r="Q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G80">
        <v>0</v>
      </c>
      <c r="AH80">
        <v>2</v>
      </c>
      <c r="AI80">
        <v>23594573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ROW(Source!A97)</f>
        <v>97</v>
      </c>
      <c r="B81">
        <v>23594574</v>
      </c>
      <c r="C81">
        <v>23594557</v>
      </c>
      <c r="D81">
        <v>22555330</v>
      </c>
      <c r="E81">
        <v>1</v>
      </c>
      <c r="F81">
        <v>1</v>
      </c>
      <c r="G81">
        <v>1</v>
      </c>
      <c r="H81">
        <v>3</v>
      </c>
      <c r="I81" t="s">
        <v>168</v>
      </c>
      <c r="J81" t="s">
        <v>149</v>
      </c>
      <c r="K81" t="s">
        <v>169</v>
      </c>
      <c r="L81">
        <v>1346</v>
      </c>
      <c r="N81">
        <v>1009</v>
      </c>
      <c r="O81" t="s">
        <v>170</v>
      </c>
      <c r="P81" t="s">
        <v>170</v>
      </c>
      <c r="Q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G81">
        <v>0</v>
      </c>
      <c r="AH81">
        <v>2</v>
      </c>
      <c r="AI81">
        <v>23594574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ROW(Source!A97)</f>
        <v>97</v>
      </c>
      <c r="B82">
        <v>23594575</v>
      </c>
      <c r="C82">
        <v>23594557</v>
      </c>
      <c r="D82">
        <v>22555328</v>
      </c>
      <c r="E82">
        <v>1</v>
      </c>
      <c r="F82">
        <v>1</v>
      </c>
      <c r="G82">
        <v>1</v>
      </c>
      <c r="H82">
        <v>3</v>
      </c>
      <c r="I82" t="s">
        <v>172</v>
      </c>
      <c r="J82" t="s">
        <v>149</v>
      </c>
      <c r="K82" t="s">
        <v>173</v>
      </c>
      <c r="L82">
        <v>1348</v>
      </c>
      <c r="N82">
        <v>1009</v>
      </c>
      <c r="O82" t="s">
        <v>40</v>
      </c>
      <c r="P82" t="s">
        <v>40</v>
      </c>
      <c r="Q82">
        <v>1000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G82">
        <v>0</v>
      </c>
      <c r="AH82">
        <v>2</v>
      </c>
      <c r="AI82">
        <v>23594575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ROW(Source!A97)</f>
        <v>97</v>
      </c>
      <c r="B83">
        <v>23594576</v>
      </c>
      <c r="C83">
        <v>23594557</v>
      </c>
      <c r="D83">
        <v>22538303</v>
      </c>
      <c r="E83">
        <v>1</v>
      </c>
      <c r="F83">
        <v>1</v>
      </c>
      <c r="G83">
        <v>1</v>
      </c>
      <c r="H83">
        <v>3</v>
      </c>
      <c r="I83" t="s">
        <v>175</v>
      </c>
      <c r="J83" t="s">
        <v>149</v>
      </c>
      <c r="K83" t="s">
        <v>176</v>
      </c>
      <c r="L83">
        <v>1354</v>
      </c>
      <c r="N83">
        <v>1010</v>
      </c>
      <c r="O83" t="s">
        <v>21</v>
      </c>
      <c r="P83" t="s">
        <v>21</v>
      </c>
      <c r="Q83">
        <v>1</v>
      </c>
      <c r="X83">
        <v>0</v>
      </c>
      <c r="Y83">
        <v>3298.32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0</v>
      </c>
      <c r="AH83">
        <v>2</v>
      </c>
      <c r="AI83">
        <v>23594576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ROW(Source!A97)</f>
        <v>97</v>
      </c>
      <c r="B84">
        <v>23594577</v>
      </c>
      <c r="C84">
        <v>23594557</v>
      </c>
      <c r="D84">
        <v>22552402</v>
      </c>
      <c r="E84">
        <v>1</v>
      </c>
      <c r="F84">
        <v>1</v>
      </c>
      <c r="G84">
        <v>1</v>
      </c>
      <c r="H84">
        <v>3</v>
      </c>
      <c r="I84" t="s">
        <v>535</v>
      </c>
      <c r="J84" t="s">
        <v>149</v>
      </c>
      <c r="K84" t="s">
        <v>536</v>
      </c>
      <c r="L84">
        <v>1354</v>
      </c>
      <c r="N84">
        <v>1010</v>
      </c>
      <c r="O84" t="s">
        <v>21</v>
      </c>
      <c r="P84" t="s">
        <v>21</v>
      </c>
      <c r="Q84">
        <v>1</v>
      </c>
      <c r="X84">
        <v>6</v>
      </c>
      <c r="Y84">
        <v>5.04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6</v>
      </c>
      <c r="AH84">
        <v>2</v>
      </c>
      <c r="AI84">
        <v>23594577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ROW(Source!A107)</f>
        <v>107</v>
      </c>
      <c r="B85">
        <v>23594037</v>
      </c>
      <c r="C85">
        <v>23594035</v>
      </c>
      <c r="D85">
        <v>20587970</v>
      </c>
      <c r="E85">
        <v>1</v>
      </c>
      <c r="F85">
        <v>1</v>
      </c>
      <c r="G85">
        <v>1</v>
      </c>
      <c r="H85">
        <v>1</v>
      </c>
      <c r="I85" t="s">
        <v>523</v>
      </c>
      <c r="K85" t="s">
        <v>524</v>
      </c>
      <c r="L85">
        <v>1476</v>
      </c>
      <c r="N85">
        <v>1013</v>
      </c>
      <c r="O85" t="s">
        <v>496</v>
      </c>
      <c r="P85" t="s">
        <v>497</v>
      </c>
      <c r="Q85">
        <v>1</v>
      </c>
      <c r="X85">
        <v>5.16</v>
      </c>
      <c r="Y85">
        <v>0</v>
      </c>
      <c r="Z85">
        <v>0</v>
      </c>
      <c r="AA85">
        <v>0</v>
      </c>
      <c r="AB85">
        <v>8.86</v>
      </c>
      <c r="AC85">
        <v>0</v>
      </c>
      <c r="AD85">
        <v>1</v>
      </c>
      <c r="AE85">
        <v>1</v>
      </c>
      <c r="AG85">
        <v>5.16</v>
      </c>
      <c r="AH85">
        <v>2</v>
      </c>
      <c r="AI85">
        <v>23594036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ROW(Source!A108)</f>
        <v>108</v>
      </c>
      <c r="B86">
        <v>23594044</v>
      </c>
      <c r="C86">
        <v>23594038</v>
      </c>
      <c r="D86">
        <v>20587916</v>
      </c>
      <c r="E86">
        <v>1</v>
      </c>
      <c r="F86">
        <v>1</v>
      </c>
      <c r="G86">
        <v>1</v>
      </c>
      <c r="H86">
        <v>1</v>
      </c>
      <c r="I86" t="s">
        <v>537</v>
      </c>
      <c r="K86" t="s">
        <v>538</v>
      </c>
      <c r="L86">
        <v>1476</v>
      </c>
      <c r="N86">
        <v>1013</v>
      </c>
      <c r="O86" t="s">
        <v>496</v>
      </c>
      <c r="P86" t="s">
        <v>497</v>
      </c>
      <c r="Q86">
        <v>1</v>
      </c>
      <c r="X86">
        <v>1.8</v>
      </c>
      <c r="Y86">
        <v>0</v>
      </c>
      <c r="Z86">
        <v>0</v>
      </c>
      <c r="AA86">
        <v>0</v>
      </c>
      <c r="AB86">
        <v>8.46</v>
      </c>
      <c r="AC86">
        <v>0</v>
      </c>
      <c r="AD86">
        <v>1</v>
      </c>
      <c r="AE86">
        <v>1</v>
      </c>
      <c r="AG86">
        <v>1.8</v>
      </c>
      <c r="AH86">
        <v>2</v>
      </c>
      <c r="AI86">
        <v>23594039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ROW(Source!A108)</f>
        <v>108</v>
      </c>
      <c r="B87">
        <v>23594045</v>
      </c>
      <c r="C87">
        <v>23594038</v>
      </c>
      <c r="D87">
        <v>22556158</v>
      </c>
      <c r="E87">
        <v>1</v>
      </c>
      <c r="F87">
        <v>1</v>
      </c>
      <c r="G87">
        <v>1</v>
      </c>
      <c r="H87">
        <v>2</v>
      </c>
      <c r="I87" t="s">
        <v>539</v>
      </c>
      <c r="J87" t="s">
        <v>501</v>
      </c>
      <c r="K87" t="s">
        <v>540</v>
      </c>
      <c r="L87">
        <v>1480</v>
      </c>
      <c r="N87">
        <v>1013</v>
      </c>
      <c r="O87" t="s">
        <v>503</v>
      </c>
      <c r="P87" t="s">
        <v>504</v>
      </c>
      <c r="Q87">
        <v>1</v>
      </c>
      <c r="X87">
        <v>0.5</v>
      </c>
      <c r="Y87">
        <v>0</v>
      </c>
      <c r="Z87">
        <v>13.6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0.5</v>
      </c>
      <c r="AH87">
        <v>2</v>
      </c>
      <c r="AI87">
        <v>23594040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ROW(Source!A108)</f>
        <v>108</v>
      </c>
      <c r="B88">
        <v>23594046</v>
      </c>
      <c r="C88">
        <v>23594038</v>
      </c>
      <c r="D88">
        <v>22558440</v>
      </c>
      <c r="E88">
        <v>1</v>
      </c>
      <c r="F88">
        <v>1</v>
      </c>
      <c r="G88">
        <v>1</v>
      </c>
      <c r="H88">
        <v>2</v>
      </c>
      <c r="I88" t="s">
        <v>505</v>
      </c>
      <c r="J88" t="s">
        <v>501</v>
      </c>
      <c r="K88" t="s">
        <v>506</v>
      </c>
      <c r="L88">
        <v>1480</v>
      </c>
      <c r="N88">
        <v>1013</v>
      </c>
      <c r="O88" t="s">
        <v>503</v>
      </c>
      <c r="P88" t="s">
        <v>504</v>
      </c>
      <c r="Q88">
        <v>1</v>
      </c>
      <c r="X88">
        <v>0.1</v>
      </c>
      <c r="Y88">
        <v>0</v>
      </c>
      <c r="Z88">
        <v>84.33</v>
      </c>
      <c r="AA88">
        <v>11.82</v>
      </c>
      <c r="AB88">
        <v>0</v>
      </c>
      <c r="AC88">
        <v>0</v>
      </c>
      <c r="AD88">
        <v>1</v>
      </c>
      <c r="AE88">
        <v>0</v>
      </c>
      <c r="AG88">
        <v>0.1</v>
      </c>
      <c r="AH88">
        <v>2</v>
      </c>
      <c r="AI88">
        <v>23594041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ROW(Source!A108)</f>
        <v>108</v>
      </c>
      <c r="B89">
        <v>23594047</v>
      </c>
      <c r="C89">
        <v>23594038</v>
      </c>
      <c r="D89">
        <v>22518452</v>
      </c>
      <c r="E89">
        <v>1</v>
      </c>
      <c r="F89">
        <v>1</v>
      </c>
      <c r="G89">
        <v>1</v>
      </c>
      <c r="H89">
        <v>3</v>
      </c>
      <c r="I89" t="s">
        <v>541</v>
      </c>
      <c r="J89" t="s">
        <v>149</v>
      </c>
      <c r="K89" t="s">
        <v>542</v>
      </c>
      <c r="L89">
        <v>1348</v>
      </c>
      <c r="N89">
        <v>1009</v>
      </c>
      <c r="O89" t="s">
        <v>40</v>
      </c>
      <c r="P89" t="s">
        <v>40</v>
      </c>
      <c r="Q89">
        <v>1000</v>
      </c>
      <c r="X89">
        <v>0.00012</v>
      </c>
      <c r="Y89">
        <v>8596.28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0.00012</v>
      </c>
      <c r="AH89">
        <v>2</v>
      </c>
      <c r="AI89">
        <v>23594042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ROW(Source!A108)</f>
        <v>108</v>
      </c>
      <c r="B90">
        <v>23594048</v>
      </c>
      <c r="C90">
        <v>23594038</v>
      </c>
      <c r="D90">
        <v>22555326</v>
      </c>
      <c r="E90">
        <v>1</v>
      </c>
      <c r="F90">
        <v>1</v>
      </c>
      <c r="G90">
        <v>1</v>
      </c>
      <c r="H90">
        <v>3</v>
      </c>
      <c r="I90" t="s">
        <v>153</v>
      </c>
      <c r="J90" t="s">
        <v>149</v>
      </c>
      <c r="K90" t="s">
        <v>154</v>
      </c>
      <c r="L90">
        <v>1348</v>
      </c>
      <c r="N90">
        <v>1009</v>
      </c>
      <c r="O90" t="s">
        <v>40</v>
      </c>
      <c r="P90" t="s">
        <v>40</v>
      </c>
      <c r="Q90">
        <v>1000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G90">
        <v>0</v>
      </c>
      <c r="AH90">
        <v>2</v>
      </c>
      <c r="AI90">
        <v>23594043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ROW(Source!A110)</f>
        <v>110</v>
      </c>
      <c r="B91">
        <v>23594062</v>
      </c>
      <c r="C91">
        <v>23594050</v>
      </c>
      <c r="D91">
        <v>20588007</v>
      </c>
      <c r="E91">
        <v>1</v>
      </c>
      <c r="F91">
        <v>1</v>
      </c>
      <c r="G91">
        <v>1</v>
      </c>
      <c r="H91">
        <v>1</v>
      </c>
      <c r="I91" t="s">
        <v>543</v>
      </c>
      <c r="K91" t="s">
        <v>544</v>
      </c>
      <c r="L91">
        <v>1476</v>
      </c>
      <c r="N91">
        <v>1013</v>
      </c>
      <c r="O91" t="s">
        <v>496</v>
      </c>
      <c r="P91" t="s">
        <v>497</v>
      </c>
      <c r="Q91">
        <v>1</v>
      </c>
      <c r="X91">
        <v>34.9</v>
      </c>
      <c r="Y91">
        <v>0</v>
      </c>
      <c r="Z91">
        <v>0</v>
      </c>
      <c r="AA91">
        <v>0</v>
      </c>
      <c r="AB91">
        <v>9.18</v>
      </c>
      <c r="AC91">
        <v>0</v>
      </c>
      <c r="AD91">
        <v>1</v>
      </c>
      <c r="AE91">
        <v>1</v>
      </c>
      <c r="AG91">
        <v>34.9</v>
      </c>
      <c r="AH91">
        <v>2</v>
      </c>
      <c r="AI91">
        <v>23594051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ROW(Source!A110)</f>
        <v>110</v>
      </c>
      <c r="B92">
        <v>23594063</v>
      </c>
      <c r="C92">
        <v>23594050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29</v>
      </c>
      <c r="K92" t="s">
        <v>498</v>
      </c>
      <c r="L92">
        <v>608254</v>
      </c>
      <c r="N92">
        <v>1013</v>
      </c>
      <c r="O92" t="s">
        <v>499</v>
      </c>
      <c r="P92" t="s">
        <v>499</v>
      </c>
      <c r="Q92">
        <v>1</v>
      </c>
      <c r="X92">
        <v>5.6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G92">
        <v>5.6</v>
      </c>
      <c r="AH92">
        <v>2</v>
      </c>
      <c r="AI92">
        <v>23594052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ROW(Source!A110)</f>
        <v>110</v>
      </c>
      <c r="B93">
        <v>23594064</v>
      </c>
      <c r="C93">
        <v>23594050</v>
      </c>
      <c r="D93">
        <v>22555737</v>
      </c>
      <c r="E93">
        <v>1</v>
      </c>
      <c r="F93">
        <v>1</v>
      </c>
      <c r="G93">
        <v>1</v>
      </c>
      <c r="H93">
        <v>2</v>
      </c>
      <c r="I93" t="s">
        <v>519</v>
      </c>
      <c r="J93" t="s">
        <v>501</v>
      </c>
      <c r="K93" t="s">
        <v>520</v>
      </c>
      <c r="L93">
        <v>1480</v>
      </c>
      <c r="N93">
        <v>1013</v>
      </c>
      <c r="O93" t="s">
        <v>503</v>
      </c>
      <c r="P93" t="s">
        <v>504</v>
      </c>
      <c r="Q93">
        <v>1</v>
      </c>
      <c r="X93">
        <v>2.36</v>
      </c>
      <c r="Y93">
        <v>0</v>
      </c>
      <c r="Z93">
        <v>69.14</v>
      </c>
      <c r="AA93">
        <v>11.82</v>
      </c>
      <c r="AB93">
        <v>0</v>
      </c>
      <c r="AC93">
        <v>0</v>
      </c>
      <c r="AD93">
        <v>1</v>
      </c>
      <c r="AE93">
        <v>0</v>
      </c>
      <c r="AG93">
        <v>2.36</v>
      </c>
      <c r="AH93">
        <v>2</v>
      </c>
      <c r="AI93">
        <v>23594053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ROW(Source!A110)</f>
        <v>110</v>
      </c>
      <c r="B94">
        <v>23594065</v>
      </c>
      <c r="C94">
        <v>23594050</v>
      </c>
      <c r="D94">
        <v>22556063</v>
      </c>
      <c r="E94">
        <v>1</v>
      </c>
      <c r="F94">
        <v>1</v>
      </c>
      <c r="G94">
        <v>1</v>
      </c>
      <c r="H94">
        <v>2</v>
      </c>
      <c r="I94" t="s">
        <v>511</v>
      </c>
      <c r="J94" t="s">
        <v>501</v>
      </c>
      <c r="K94" t="s">
        <v>512</v>
      </c>
      <c r="L94">
        <v>1480</v>
      </c>
      <c r="N94">
        <v>1013</v>
      </c>
      <c r="O94" t="s">
        <v>503</v>
      </c>
      <c r="P94" t="s">
        <v>504</v>
      </c>
      <c r="Q94">
        <v>1</v>
      </c>
      <c r="X94">
        <v>3.24</v>
      </c>
      <c r="Y94">
        <v>0</v>
      </c>
      <c r="Z94">
        <v>73.81</v>
      </c>
      <c r="AA94">
        <v>11.82</v>
      </c>
      <c r="AB94">
        <v>0</v>
      </c>
      <c r="AC94">
        <v>0</v>
      </c>
      <c r="AD94">
        <v>1</v>
      </c>
      <c r="AE94">
        <v>0</v>
      </c>
      <c r="AG94">
        <v>3.24</v>
      </c>
      <c r="AH94">
        <v>2</v>
      </c>
      <c r="AI94">
        <v>23594054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ROW(Source!A110)</f>
        <v>110</v>
      </c>
      <c r="B95">
        <v>23594066</v>
      </c>
      <c r="C95">
        <v>23594050</v>
      </c>
      <c r="D95">
        <v>22558440</v>
      </c>
      <c r="E95">
        <v>1</v>
      </c>
      <c r="F95">
        <v>1</v>
      </c>
      <c r="G95">
        <v>1</v>
      </c>
      <c r="H95">
        <v>2</v>
      </c>
      <c r="I95" t="s">
        <v>505</v>
      </c>
      <c r="J95" t="s">
        <v>501</v>
      </c>
      <c r="K95" t="s">
        <v>506</v>
      </c>
      <c r="L95">
        <v>1480</v>
      </c>
      <c r="N95">
        <v>1013</v>
      </c>
      <c r="O95" t="s">
        <v>503</v>
      </c>
      <c r="P95" t="s">
        <v>504</v>
      </c>
      <c r="Q95">
        <v>1</v>
      </c>
      <c r="X95">
        <v>1.75</v>
      </c>
      <c r="Y95">
        <v>0</v>
      </c>
      <c r="Z95">
        <v>84.33</v>
      </c>
      <c r="AA95">
        <v>11.82</v>
      </c>
      <c r="AB95">
        <v>0</v>
      </c>
      <c r="AC95">
        <v>0</v>
      </c>
      <c r="AD95">
        <v>1</v>
      </c>
      <c r="AE95">
        <v>0</v>
      </c>
      <c r="AG95">
        <v>1.75</v>
      </c>
      <c r="AH95">
        <v>2</v>
      </c>
      <c r="AI95">
        <v>23594055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ROW(Source!A110)</f>
        <v>110</v>
      </c>
      <c r="B96">
        <v>23594067</v>
      </c>
      <c r="C96">
        <v>23594050</v>
      </c>
      <c r="D96">
        <v>22520303</v>
      </c>
      <c r="E96">
        <v>1</v>
      </c>
      <c r="F96">
        <v>1</v>
      </c>
      <c r="G96">
        <v>1</v>
      </c>
      <c r="H96">
        <v>3</v>
      </c>
      <c r="I96" t="s">
        <v>545</v>
      </c>
      <c r="J96" t="s">
        <v>149</v>
      </c>
      <c r="K96" t="s">
        <v>546</v>
      </c>
      <c r="L96">
        <v>1348</v>
      </c>
      <c r="N96">
        <v>1009</v>
      </c>
      <c r="O96" t="s">
        <v>40</v>
      </c>
      <c r="P96" t="s">
        <v>40</v>
      </c>
      <c r="Q96">
        <v>1000</v>
      </c>
      <c r="X96">
        <v>2E-05</v>
      </c>
      <c r="Y96">
        <v>6466.72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2E-05</v>
      </c>
      <c r="AH96">
        <v>2</v>
      </c>
      <c r="AI96">
        <v>23594056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ROW(Source!A110)</f>
        <v>110</v>
      </c>
      <c r="B97">
        <v>23594068</v>
      </c>
      <c r="C97">
        <v>23594050</v>
      </c>
      <c r="D97">
        <v>22520510</v>
      </c>
      <c r="E97">
        <v>1</v>
      </c>
      <c r="F97">
        <v>1</v>
      </c>
      <c r="G97">
        <v>1</v>
      </c>
      <c r="H97">
        <v>3</v>
      </c>
      <c r="I97" t="s">
        <v>529</v>
      </c>
      <c r="J97" t="s">
        <v>149</v>
      </c>
      <c r="K97" t="s">
        <v>530</v>
      </c>
      <c r="L97">
        <v>1346</v>
      </c>
      <c r="N97">
        <v>1009</v>
      </c>
      <c r="O97" t="s">
        <v>170</v>
      </c>
      <c r="P97" t="s">
        <v>170</v>
      </c>
      <c r="Q97">
        <v>1</v>
      </c>
      <c r="X97">
        <v>0.02</v>
      </c>
      <c r="Y97">
        <v>1.89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0.02</v>
      </c>
      <c r="AH97">
        <v>2</v>
      </c>
      <c r="AI97">
        <v>23594057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ROW(Source!A110)</f>
        <v>110</v>
      </c>
      <c r="B98">
        <v>23594069</v>
      </c>
      <c r="C98">
        <v>23594050</v>
      </c>
      <c r="D98">
        <v>22520453</v>
      </c>
      <c r="E98">
        <v>1</v>
      </c>
      <c r="F98">
        <v>1</v>
      </c>
      <c r="G98">
        <v>1</v>
      </c>
      <c r="H98">
        <v>3</v>
      </c>
      <c r="I98" t="s">
        <v>531</v>
      </c>
      <c r="J98" t="s">
        <v>149</v>
      </c>
      <c r="K98" t="s">
        <v>532</v>
      </c>
      <c r="L98">
        <v>1346</v>
      </c>
      <c r="N98">
        <v>1009</v>
      </c>
      <c r="O98" t="s">
        <v>170</v>
      </c>
      <c r="P98" t="s">
        <v>170</v>
      </c>
      <c r="Q98">
        <v>1</v>
      </c>
      <c r="X98">
        <v>0.1</v>
      </c>
      <c r="Y98">
        <v>14.73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0.1</v>
      </c>
      <c r="AH98">
        <v>2</v>
      </c>
      <c r="AI98">
        <v>23594058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ROW(Source!A110)</f>
        <v>110</v>
      </c>
      <c r="B99">
        <v>23594070</v>
      </c>
      <c r="C99">
        <v>23594050</v>
      </c>
      <c r="D99">
        <v>22555336</v>
      </c>
      <c r="E99">
        <v>1</v>
      </c>
      <c r="F99">
        <v>1</v>
      </c>
      <c r="G99">
        <v>1</v>
      </c>
      <c r="H99">
        <v>3</v>
      </c>
      <c r="I99" t="s">
        <v>221</v>
      </c>
      <c r="J99" t="s">
        <v>149</v>
      </c>
      <c r="K99" t="s">
        <v>222</v>
      </c>
      <c r="L99">
        <v>1348</v>
      </c>
      <c r="N99">
        <v>1009</v>
      </c>
      <c r="O99" t="s">
        <v>40</v>
      </c>
      <c r="P99" t="s">
        <v>40</v>
      </c>
      <c r="Q99">
        <v>1000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G99">
        <v>0</v>
      </c>
      <c r="AH99">
        <v>2</v>
      </c>
      <c r="AI99">
        <v>23594059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ROW(Source!A110)</f>
        <v>110</v>
      </c>
      <c r="B100">
        <v>23594071</v>
      </c>
      <c r="C100">
        <v>23594050</v>
      </c>
      <c r="D100">
        <v>22552383</v>
      </c>
      <c r="E100">
        <v>1</v>
      </c>
      <c r="F100">
        <v>1</v>
      </c>
      <c r="G100">
        <v>1</v>
      </c>
      <c r="H100">
        <v>3</v>
      </c>
      <c r="I100" t="s">
        <v>547</v>
      </c>
      <c r="J100" t="s">
        <v>149</v>
      </c>
      <c r="K100" t="s">
        <v>548</v>
      </c>
      <c r="L100">
        <v>1354</v>
      </c>
      <c r="N100">
        <v>1010</v>
      </c>
      <c r="O100" t="s">
        <v>21</v>
      </c>
      <c r="P100" t="s">
        <v>21</v>
      </c>
      <c r="Q100">
        <v>1</v>
      </c>
      <c r="X100">
        <v>6</v>
      </c>
      <c r="Y100">
        <v>51.6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6</v>
      </c>
      <c r="AH100">
        <v>2</v>
      </c>
      <c r="AI100">
        <v>23594060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ROW(Source!A110)</f>
        <v>110</v>
      </c>
      <c r="B101">
        <v>23594072</v>
      </c>
      <c r="C101">
        <v>23594050</v>
      </c>
      <c r="D101">
        <v>22552611</v>
      </c>
      <c r="E101">
        <v>1</v>
      </c>
      <c r="F101">
        <v>1</v>
      </c>
      <c r="G101">
        <v>1</v>
      </c>
      <c r="H101">
        <v>3</v>
      </c>
      <c r="I101" t="s">
        <v>549</v>
      </c>
      <c r="J101" t="s">
        <v>149</v>
      </c>
      <c r="K101" t="s">
        <v>550</v>
      </c>
      <c r="L101">
        <v>1354</v>
      </c>
      <c r="N101">
        <v>1010</v>
      </c>
      <c r="O101" t="s">
        <v>21</v>
      </c>
      <c r="P101" t="s">
        <v>21</v>
      </c>
      <c r="Q101">
        <v>1</v>
      </c>
      <c r="X101">
        <v>2.1</v>
      </c>
      <c r="Y101">
        <v>84.36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2.1</v>
      </c>
      <c r="AH101">
        <v>2</v>
      </c>
      <c r="AI101">
        <v>23594061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ROW(Source!A112)</f>
        <v>112</v>
      </c>
      <c r="B102">
        <v>23594077</v>
      </c>
      <c r="C102">
        <v>23594074</v>
      </c>
      <c r="D102">
        <v>20588057</v>
      </c>
      <c r="E102">
        <v>1</v>
      </c>
      <c r="F102">
        <v>1</v>
      </c>
      <c r="G102">
        <v>1</v>
      </c>
      <c r="H102">
        <v>1</v>
      </c>
      <c r="I102" t="s">
        <v>551</v>
      </c>
      <c r="K102" t="s">
        <v>552</v>
      </c>
      <c r="L102">
        <v>1476</v>
      </c>
      <c r="N102">
        <v>1013</v>
      </c>
      <c r="O102" t="s">
        <v>496</v>
      </c>
      <c r="P102" t="s">
        <v>497</v>
      </c>
      <c r="Q102">
        <v>1</v>
      </c>
      <c r="X102">
        <v>18.9</v>
      </c>
      <c r="Y102">
        <v>0</v>
      </c>
      <c r="Z102">
        <v>0</v>
      </c>
      <c r="AA102">
        <v>0</v>
      </c>
      <c r="AB102">
        <v>9.62</v>
      </c>
      <c r="AC102">
        <v>0</v>
      </c>
      <c r="AD102">
        <v>1</v>
      </c>
      <c r="AE102">
        <v>1</v>
      </c>
      <c r="AG102">
        <v>18.9</v>
      </c>
      <c r="AH102">
        <v>2</v>
      </c>
      <c r="AI102">
        <v>23594075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ROW(Source!A112)</f>
        <v>112</v>
      </c>
      <c r="B103">
        <v>23594078</v>
      </c>
      <c r="C103">
        <v>23594074</v>
      </c>
      <c r="D103">
        <v>22552315</v>
      </c>
      <c r="E103">
        <v>1</v>
      </c>
      <c r="F103">
        <v>1</v>
      </c>
      <c r="G103">
        <v>1</v>
      </c>
      <c r="H103">
        <v>3</v>
      </c>
      <c r="I103" t="s">
        <v>553</v>
      </c>
      <c r="J103" t="s">
        <v>149</v>
      </c>
      <c r="K103" t="s">
        <v>554</v>
      </c>
      <c r="L103">
        <v>0</v>
      </c>
      <c r="X103">
        <v>3.64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3.64</v>
      </c>
      <c r="AH103">
        <v>2</v>
      </c>
      <c r="AI103">
        <v>23594076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ROW(Source!A113)</f>
        <v>113</v>
      </c>
      <c r="B104">
        <v>23594082</v>
      </c>
      <c r="C104">
        <v>23594079</v>
      </c>
      <c r="D104">
        <v>20588057</v>
      </c>
      <c r="E104">
        <v>1</v>
      </c>
      <c r="F104">
        <v>1</v>
      </c>
      <c r="G104">
        <v>1</v>
      </c>
      <c r="H104">
        <v>1</v>
      </c>
      <c r="I104" t="s">
        <v>551</v>
      </c>
      <c r="K104" t="s">
        <v>552</v>
      </c>
      <c r="L104">
        <v>1476</v>
      </c>
      <c r="N104">
        <v>1013</v>
      </c>
      <c r="O104" t="s">
        <v>496</v>
      </c>
      <c r="P104" t="s">
        <v>497</v>
      </c>
      <c r="Q104">
        <v>1</v>
      </c>
      <c r="X104">
        <v>17.1</v>
      </c>
      <c r="Y104">
        <v>0</v>
      </c>
      <c r="Z104">
        <v>0</v>
      </c>
      <c r="AA104">
        <v>0</v>
      </c>
      <c r="AB104">
        <v>9.62</v>
      </c>
      <c r="AC104">
        <v>0</v>
      </c>
      <c r="AD104">
        <v>1</v>
      </c>
      <c r="AE104">
        <v>1</v>
      </c>
      <c r="AG104">
        <v>17.1</v>
      </c>
      <c r="AH104">
        <v>2</v>
      </c>
      <c r="AI104">
        <v>23594080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ROW(Source!A113)</f>
        <v>113</v>
      </c>
      <c r="B105">
        <v>23594083</v>
      </c>
      <c r="C105">
        <v>23594079</v>
      </c>
      <c r="D105">
        <v>22552315</v>
      </c>
      <c r="E105">
        <v>1</v>
      </c>
      <c r="F105">
        <v>1</v>
      </c>
      <c r="G105">
        <v>1</v>
      </c>
      <c r="H105">
        <v>3</v>
      </c>
      <c r="I105" t="s">
        <v>553</v>
      </c>
      <c r="J105" t="s">
        <v>149</v>
      </c>
      <c r="K105" t="s">
        <v>554</v>
      </c>
      <c r="L105">
        <v>0</v>
      </c>
      <c r="X105">
        <v>3.29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3.29</v>
      </c>
      <c r="AH105">
        <v>2</v>
      </c>
      <c r="AI105">
        <v>23594081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ROW(Source!A114)</f>
        <v>114</v>
      </c>
      <c r="B106">
        <v>23594087</v>
      </c>
      <c r="C106">
        <v>23594084</v>
      </c>
      <c r="D106">
        <v>20588057</v>
      </c>
      <c r="E106">
        <v>1</v>
      </c>
      <c r="F106">
        <v>1</v>
      </c>
      <c r="G106">
        <v>1</v>
      </c>
      <c r="H106">
        <v>1</v>
      </c>
      <c r="I106" t="s">
        <v>551</v>
      </c>
      <c r="K106" t="s">
        <v>552</v>
      </c>
      <c r="L106">
        <v>1476</v>
      </c>
      <c r="N106">
        <v>1013</v>
      </c>
      <c r="O106" t="s">
        <v>496</v>
      </c>
      <c r="P106" t="s">
        <v>497</v>
      </c>
      <c r="Q106">
        <v>1</v>
      </c>
      <c r="X106">
        <v>15.2</v>
      </c>
      <c r="Y106">
        <v>0</v>
      </c>
      <c r="Z106">
        <v>0</v>
      </c>
      <c r="AA106">
        <v>0</v>
      </c>
      <c r="AB106">
        <v>9.62</v>
      </c>
      <c r="AC106">
        <v>0</v>
      </c>
      <c r="AD106">
        <v>1</v>
      </c>
      <c r="AE106">
        <v>1</v>
      </c>
      <c r="AG106">
        <v>15.2</v>
      </c>
      <c r="AH106">
        <v>2</v>
      </c>
      <c r="AI106">
        <v>23594085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ROW(Source!A114)</f>
        <v>114</v>
      </c>
      <c r="B107">
        <v>23594088</v>
      </c>
      <c r="C107">
        <v>23594084</v>
      </c>
      <c r="D107">
        <v>22552315</v>
      </c>
      <c r="E107">
        <v>1</v>
      </c>
      <c r="F107">
        <v>1</v>
      </c>
      <c r="G107">
        <v>1</v>
      </c>
      <c r="H107">
        <v>3</v>
      </c>
      <c r="I107" t="s">
        <v>553</v>
      </c>
      <c r="J107" t="s">
        <v>149</v>
      </c>
      <c r="K107" t="s">
        <v>554</v>
      </c>
      <c r="L107">
        <v>0</v>
      </c>
      <c r="X107">
        <v>2.92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2.92</v>
      </c>
      <c r="AH107">
        <v>2</v>
      </c>
      <c r="AI107">
        <v>23594086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ROW(Source!A115)</f>
        <v>115</v>
      </c>
      <c r="B108">
        <v>23594093</v>
      </c>
      <c r="C108">
        <v>23594089</v>
      </c>
      <c r="D108">
        <v>20588007</v>
      </c>
      <c r="E108">
        <v>1</v>
      </c>
      <c r="F108">
        <v>1</v>
      </c>
      <c r="G108">
        <v>1</v>
      </c>
      <c r="H108">
        <v>1</v>
      </c>
      <c r="I108" t="s">
        <v>543</v>
      </c>
      <c r="K108" t="s">
        <v>544</v>
      </c>
      <c r="L108">
        <v>1476</v>
      </c>
      <c r="N108">
        <v>1013</v>
      </c>
      <c r="O108" t="s">
        <v>496</v>
      </c>
      <c r="P108" t="s">
        <v>497</v>
      </c>
      <c r="Q108">
        <v>1</v>
      </c>
      <c r="X108">
        <v>7.21</v>
      </c>
      <c r="Y108">
        <v>0</v>
      </c>
      <c r="Z108">
        <v>0</v>
      </c>
      <c r="AA108">
        <v>0</v>
      </c>
      <c r="AB108">
        <v>9.18</v>
      </c>
      <c r="AC108">
        <v>0</v>
      </c>
      <c r="AD108">
        <v>1</v>
      </c>
      <c r="AE108">
        <v>1</v>
      </c>
      <c r="AG108">
        <v>7.21</v>
      </c>
      <c r="AH108">
        <v>2</v>
      </c>
      <c r="AI108">
        <v>23594090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ROW(Source!A115)</f>
        <v>115</v>
      </c>
      <c r="B109">
        <v>23594094</v>
      </c>
      <c r="C109">
        <v>23594089</v>
      </c>
      <c r="D109">
        <v>22558440</v>
      </c>
      <c r="E109">
        <v>1</v>
      </c>
      <c r="F109">
        <v>1</v>
      </c>
      <c r="G109">
        <v>1</v>
      </c>
      <c r="H109">
        <v>2</v>
      </c>
      <c r="I109" t="s">
        <v>505</v>
      </c>
      <c r="J109" t="s">
        <v>501</v>
      </c>
      <c r="K109" t="s">
        <v>506</v>
      </c>
      <c r="L109">
        <v>1480</v>
      </c>
      <c r="N109">
        <v>1013</v>
      </c>
      <c r="O109" t="s">
        <v>503</v>
      </c>
      <c r="P109" t="s">
        <v>504</v>
      </c>
      <c r="Q109">
        <v>1</v>
      </c>
      <c r="X109">
        <v>0.36</v>
      </c>
      <c r="Y109">
        <v>0</v>
      </c>
      <c r="Z109">
        <v>84.33</v>
      </c>
      <c r="AA109">
        <v>11.82</v>
      </c>
      <c r="AB109">
        <v>0</v>
      </c>
      <c r="AC109">
        <v>0</v>
      </c>
      <c r="AD109">
        <v>1</v>
      </c>
      <c r="AE109">
        <v>0</v>
      </c>
      <c r="AG109">
        <v>0.36</v>
      </c>
      <c r="AH109">
        <v>2</v>
      </c>
      <c r="AI109">
        <v>23594091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ROW(Source!A115)</f>
        <v>115</v>
      </c>
      <c r="B110">
        <v>23594095</v>
      </c>
      <c r="C110">
        <v>23594089</v>
      </c>
      <c r="D110">
        <v>22555314</v>
      </c>
      <c r="E110">
        <v>1</v>
      </c>
      <c r="F110">
        <v>1</v>
      </c>
      <c r="G110">
        <v>1</v>
      </c>
      <c r="H110">
        <v>3</v>
      </c>
      <c r="I110" t="s">
        <v>243</v>
      </c>
      <c r="J110" t="s">
        <v>149</v>
      </c>
      <c r="K110" t="s">
        <v>244</v>
      </c>
      <c r="L110">
        <v>1348</v>
      </c>
      <c r="N110">
        <v>1009</v>
      </c>
      <c r="O110" t="s">
        <v>40</v>
      </c>
      <c r="P110" t="s">
        <v>40</v>
      </c>
      <c r="Q110">
        <v>1000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G110">
        <v>0</v>
      </c>
      <c r="AH110">
        <v>2</v>
      </c>
      <c r="AI110">
        <v>23594092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ROW(Source!A117)</f>
        <v>117</v>
      </c>
      <c r="B111">
        <v>23594588</v>
      </c>
      <c r="C111">
        <v>23594587</v>
      </c>
      <c r="D111">
        <v>20587995</v>
      </c>
      <c r="E111">
        <v>1</v>
      </c>
      <c r="F111">
        <v>1</v>
      </c>
      <c r="G111">
        <v>1</v>
      </c>
      <c r="H111">
        <v>1</v>
      </c>
      <c r="I111" t="s">
        <v>494</v>
      </c>
      <c r="K111" t="s">
        <v>495</v>
      </c>
      <c r="L111">
        <v>1476</v>
      </c>
      <c r="N111">
        <v>1013</v>
      </c>
      <c r="O111" t="s">
        <v>496</v>
      </c>
      <c r="P111" t="s">
        <v>497</v>
      </c>
      <c r="Q111">
        <v>1</v>
      </c>
      <c r="X111">
        <v>1.97</v>
      </c>
      <c r="Y111">
        <v>0</v>
      </c>
      <c r="Z111">
        <v>0</v>
      </c>
      <c r="AA111">
        <v>0</v>
      </c>
      <c r="AB111">
        <v>9.07</v>
      </c>
      <c r="AC111">
        <v>0</v>
      </c>
      <c r="AD111">
        <v>1</v>
      </c>
      <c r="AE111">
        <v>1</v>
      </c>
      <c r="AG111">
        <v>1.97</v>
      </c>
      <c r="AH111">
        <v>2</v>
      </c>
      <c r="AI111">
        <v>23594588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ROW(Source!A117)</f>
        <v>117</v>
      </c>
      <c r="B112">
        <v>23594589</v>
      </c>
      <c r="C112">
        <v>23594587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29</v>
      </c>
      <c r="K112" t="s">
        <v>498</v>
      </c>
      <c r="L112">
        <v>608254</v>
      </c>
      <c r="N112">
        <v>1013</v>
      </c>
      <c r="O112" t="s">
        <v>499</v>
      </c>
      <c r="P112" t="s">
        <v>499</v>
      </c>
      <c r="Q112">
        <v>1</v>
      </c>
      <c r="X112">
        <v>0.74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G112">
        <v>0.74</v>
      </c>
      <c r="AH112">
        <v>2</v>
      </c>
      <c r="AI112">
        <v>23594589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ROW(Source!A117)</f>
        <v>117</v>
      </c>
      <c r="B113">
        <v>23594590</v>
      </c>
      <c r="C113">
        <v>23594587</v>
      </c>
      <c r="D113">
        <v>22556063</v>
      </c>
      <c r="E113">
        <v>1</v>
      </c>
      <c r="F113">
        <v>1</v>
      </c>
      <c r="G113">
        <v>1</v>
      </c>
      <c r="H113">
        <v>2</v>
      </c>
      <c r="I113" t="s">
        <v>511</v>
      </c>
      <c r="J113" t="s">
        <v>501</v>
      </c>
      <c r="K113" t="s">
        <v>512</v>
      </c>
      <c r="L113">
        <v>1480</v>
      </c>
      <c r="N113">
        <v>1013</v>
      </c>
      <c r="O113" t="s">
        <v>503</v>
      </c>
      <c r="P113" t="s">
        <v>504</v>
      </c>
      <c r="Q113">
        <v>1</v>
      </c>
      <c r="X113">
        <v>0.74</v>
      </c>
      <c r="Y113">
        <v>0</v>
      </c>
      <c r="Z113">
        <v>73.81</v>
      </c>
      <c r="AA113">
        <v>11.82</v>
      </c>
      <c r="AB113">
        <v>0</v>
      </c>
      <c r="AC113">
        <v>0</v>
      </c>
      <c r="AD113">
        <v>1</v>
      </c>
      <c r="AE113">
        <v>0</v>
      </c>
      <c r="AG113">
        <v>0.74</v>
      </c>
      <c r="AH113">
        <v>2</v>
      </c>
      <c r="AI113">
        <v>23594590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ROW(Source!A117)</f>
        <v>117</v>
      </c>
      <c r="B114">
        <v>23594591</v>
      </c>
      <c r="C114">
        <v>23594587</v>
      </c>
      <c r="D114">
        <v>22558440</v>
      </c>
      <c r="E114">
        <v>1</v>
      </c>
      <c r="F114">
        <v>1</v>
      </c>
      <c r="G114">
        <v>1</v>
      </c>
      <c r="H114">
        <v>2</v>
      </c>
      <c r="I114" t="s">
        <v>505</v>
      </c>
      <c r="J114" t="s">
        <v>501</v>
      </c>
      <c r="K114" t="s">
        <v>506</v>
      </c>
      <c r="L114">
        <v>1480</v>
      </c>
      <c r="N114">
        <v>1013</v>
      </c>
      <c r="O114" t="s">
        <v>503</v>
      </c>
      <c r="P114" t="s">
        <v>504</v>
      </c>
      <c r="Q114">
        <v>1</v>
      </c>
      <c r="X114">
        <v>0.1</v>
      </c>
      <c r="Y114">
        <v>0</v>
      </c>
      <c r="Z114">
        <v>84.33</v>
      </c>
      <c r="AA114">
        <v>11.82</v>
      </c>
      <c r="AB114">
        <v>0</v>
      </c>
      <c r="AC114">
        <v>0</v>
      </c>
      <c r="AD114">
        <v>1</v>
      </c>
      <c r="AE114">
        <v>0</v>
      </c>
      <c r="AG114">
        <v>0.1</v>
      </c>
      <c r="AH114">
        <v>2</v>
      </c>
      <c r="AI114">
        <v>23594591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ROW(Source!A117)</f>
        <v>117</v>
      </c>
      <c r="B115">
        <v>23594592</v>
      </c>
      <c r="C115">
        <v>23594587</v>
      </c>
      <c r="D115">
        <v>22518563</v>
      </c>
      <c r="E115">
        <v>1</v>
      </c>
      <c r="F115">
        <v>1</v>
      </c>
      <c r="G115">
        <v>1</v>
      </c>
      <c r="H115">
        <v>3</v>
      </c>
      <c r="I115" t="s">
        <v>147</v>
      </c>
      <c r="J115" t="s">
        <v>149</v>
      </c>
      <c r="K115" t="s">
        <v>148</v>
      </c>
      <c r="L115">
        <v>1348</v>
      </c>
      <c r="N115">
        <v>1009</v>
      </c>
      <c r="O115" t="s">
        <v>40</v>
      </c>
      <c r="P115" t="s">
        <v>40</v>
      </c>
      <c r="Q115">
        <v>1000</v>
      </c>
      <c r="X115">
        <v>0</v>
      </c>
      <c r="Y115">
        <v>9035.35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G115">
        <v>0</v>
      </c>
      <c r="AH115">
        <v>2</v>
      </c>
      <c r="AI115">
        <v>23594592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ROW(Source!A117)</f>
        <v>117</v>
      </c>
      <c r="B116">
        <v>23594593</v>
      </c>
      <c r="C116">
        <v>23594587</v>
      </c>
      <c r="D116">
        <v>22520453</v>
      </c>
      <c r="E116">
        <v>1</v>
      </c>
      <c r="F116">
        <v>1</v>
      </c>
      <c r="G116">
        <v>1</v>
      </c>
      <c r="H116">
        <v>3</v>
      </c>
      <c r="I116" t="s">
        <v>531</v>
      </c>
      <c r="J116" t="s">
        <v>149</v>
      </c>
      <c r="K116" t="s">
        <v>532</v>
      </c>
      <c r="L116">
        <v>1346</v>
      </c>
      <c r="N116">
        <v>1009</v>
      </c>
      <c r="O116" t="s">
        <v>170</v>
      </c>
      <c r="P116" t="s">
        <v>170</v>
      </c>
      <c r="Q116">
        <v>1</v>
      </c>
      <c r="X116">
        <v>0.1</v>
      </c>
      <c r="Y116">
        <v>14.73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0.1</v>
      </c>
      <c r="AH116">
        <v>2</v>
      </c>
      <c r="AI116">
        <v>23594593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ROW(Source!A117)</f>
        <v>117</v>
      </c>
      <c r="B117">
        <v>23594594</v>
      </c>
      <c r="C117">
        <v>23594587</v>
      </c>
      <c r="D117">
        <v>22555324</v>
      </c>
      <c r="E117">
        <v>1</v>
      </c>
      <c r="F117">
        <v>1</v>
      </c>
      <c r="G117">
        <v>1</v>
      </c>
      <c r="H117">
        <v>3</v>
      </c>
      <c r="I117" t="s">
        <v>159</v>
      </c>
      <c r="J117" t="s">
        <v>149</v>
      </c>
      <c r="K117" t="s">
        <v>160</v>
      </c>
      <c r="L117">
        <v>1354</v>
      </c>
      <c r="N117">
        <v>1010</v>
      </c>
      <c r="O117" t="s">
        <v>21</v>
      </c>
      <c r="P117" t="s">
        <v>21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G117">
        <v>0</v>
      </c>
      <c r="AH117">
        <v>2</v>
      </c>
      <c r="AI117">
        <v>23594594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ROW(Source!A117)</f>
        <v>117</v>
      </c>
      <c r="B118">
        <v>23594595</v>
      </c>
      <c r="C118">
        <v>23594587</v>
      </c>
      <c r="D118">
        <v>22555325</v>
      </c>
      <c r="E118">
        <v>1</v>
      </c>
      <c r="F118">
        <v>1</v>
      </c>
      <c r="G118">
        <v>1</v>
      </c>
      <c r="H118">
        <v>3</v>
      </c>
      <c r="I118" t="s">
        <v>252</v>
      </c>
      <c r="J118" t="s">
        <v>149</v>
      </c>
      <c r="K118" t="s">
        <v>253</v>
      </c>
      <c r="L118">
        <v>1346</v>
      </c>
      <c r="N118">
        <v>1009</v>
      </c>
      <c r="O118" t="s">
        <v>170</v>
      </c>
      <c r="P118" t="s">
        <v>170</v>
      </c>
      <c r="Q118">
        <v>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G118">
        <v>0</v>
      </c>
      <c r="AH118">
        <v>2</v>
      </c>
      <c r="AI118">
        <v>23594595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ROW(Source!A117)</f>
        <v>117</v>
      </c>
      <c r="B119">
        <v>23594596</v>
      </c>
      <c r="C119">
        <v>23594587</v>
      </c>
      <c r="D119">
        <v>22555330</v>
      </c>
      <c r="E119">
        <v>1</v>
      </c>
      <c r="F119">
        <v>1</v>
      </c>
      <c r="G119">
        <v>1</v>
      </c>
      <c r="H119">
        <v>3</v>
      </c>
      <c r="I119" t="s">
        <v>168</v>
      </c>
      <c r="J119" t="s">
        <v>149</v>
      </c>
      <c r="K119" t="s">
        <v>169</v>
      </c>
      <c r="L119">
        <v>1346</v>
      </c>
      <c r="N119">
        <v>1009</v>
      </c>
      <c r="O119" t="s">
        <v>170</v>
      </c>
      <c r="P119" t="s">
        <v>170</v>
      </c>
      <c r="Q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G119">
        <v>0</v>
      </c>
      <c r="AH119">
        <v>2</v>
      </c>
      <c r="AI119">
        <v>23594596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ROW(Source!A117)</f>
        <v>117</v>
      </c>
      <c r="B120">
        <v>23594597</v>
      </c>
      <c r="C120">
        <v>23594587</v>
      </c>
      <c r="D120">
        <v>22555328</v>
      </c>
      <c r="E120">
        <v>1</v>
      </c>
      <c r="F120">
        <v>1</v>
      </c>
      <c r="G120">
        <v>1</v>
      </c>
      <c r="H120">
        <v>3</v>
      </c>
      <c r="I120" t="s">
        <v>172</v>
      </c>
      <c r="J120" t="s">
        <v>149</v>
      </c>
      <c r="K120" t="s">
        <v>173</v>
      </c>
      <c r="L120">
        <v>1348</v>
      </c>
      <c r="N120">
        <v>1009</v>
      </c>
      <c r="O120" t="s">
        <v>40</v>
      </c>
      <c r="P120" t="s">
        <v>40</v>
      </c>
      <c r="Q120">
        <v>1000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G120">
        <v>0</v>
      </c>
      <c r="AH120">
        <v>2</v>
      </c>
      <c r="AI120">
        <v>23594597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ROW(Source!A117)</f>
        <v>117</v>
      </c>
      <c r="B121">
        <v>23594598</v>
      </c>
      <c r="C121">
        <v>23594587</v>
      </c>
      <c r="D121">
        <v>22555314</v>
      </c>
      <c r="E121">
        <v>1</v>
      </c>
      <c r="F121">
        <v>1</v>
      </c>
      <c r="G121">
        <v>1</v>
      </c>
      <c r="H121">
        <v>3</v>
      </c>
      <c r="I121" t="s">
        <v>243</v>
      </c>
      <c r="J121" t="s">
        <v>149</v>
      </c>
      <c r="K121" t="s">
        <v>244</v>
      </c>
      <c r="L121">
        <v>1348</v>
      </c>
      <c r="N121">
        <v>1009</v>
      </c>
      <c r="O121" t="s">
        <v>40</v>
      </c>
      <c r="P121" t="s">
        <v>40</v>
      </c>
      <c r="Q121">
        <v>1000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G121">
        <v>0</v>
      </c>
      <c r="AH121">
        <v>2</v>
      </c>
      <c r="AI121">
        <v>23594598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ROW(Source!A124)</f>
        <v>124</v>
      </c>
      <c r="B122">
        <v>23594109</v>
      </c>
      <c r="C122">
        <v>23594097</v>
      </c>
      <c r="D122">
        <v>20587995</v>
      </c>
      <c r="E122">
        <v>1</v>
      </c>
      <c r="F122">
        <v>1</v>
      </c>
      <c r="G122">
        <v>1</v>
      </c>
      <c r="H122">
        <v>1</v>
      </c>
      <c r="I122" t="s">
        <v>494</v>
      </c>
      <c r="K122" t="s">
        <v>495</v>
      </c>
      <c r="L122">
        <v>1476</v>
      </c>
      <c r="N122">
        <v>1013</v>
      </c>
      <c r="O122" t="s">
        <v>496</v>
      </c>
      <c r="P122" t="s">
        <v>497</v>
      </c>
      <c r="Q122">
        <v>1</v>
      </c>
      <c r="X122">
        <v>3.32</v>
      </c>
      <c r="Y122">
        <v>0</v>
      </c>
      <c r="Z122">
        <v>0</v>
      </c>
      <c r="AA122">
        <v>0</v>
      </c>
      <c r="AB122">
        <v>9.07</v>
      </c>
      <c r="AC122">
        <v>0</v>
      </c>
      <c r="AD122">
        <v>1</v>
      </c>
      <c r="AE122">
        <v>1</v>
      </c>
      <c r="AG122">
        <v>3.32</v>
      </c>
      <c r="AH122">
        <v>2</v>
      </c>
      <c r="AI122">
        <v>23594098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ROW(Source!A124)</f>
        <v>124</v>
      </c>
      <c r="B123">
        <v>23594110</v>
      </c>
      <c r="C123">
        <v>23594097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29</v>
      </c>
      <c r="K123" t="s">
        <v>498</v>
      </c>
      <c r="L123">
        <v>608254</v>
      </c>
      <c r="N123">
        <v>1013</v>
      </c>
      <c r="O123" t="s">
        <v>499</v>
      </c>
      <c r="P123" t="s">
        <v>499</v>
      </c>
      <c r="Q123">
        <v>1</v>
      </c>
      <c r="X123">
        <v>1.37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2</v>
      </c>
      <c r="AG123">
        <v>1.37</v>
      </c>
      <c r="AH123">
        <v>2</v>
      </c>
      <c r="AI123">
        <v>23594099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ROW(Source!A124)</f>
        <v>124</v>
      </c>
      <c r="B124">
        <v>23594111</v>
      </c>
      <c r="C124">
        <v>23594097</v>
      </c>
      <c r="D124">
        <v>22556063</v>
      </c>
      <c r="E124">
        <v>1</v>
      </c>
      <c r="F124">
        <v>1</v>
      </c>
      <c r="G124">
        <v>1</v>
      </c>
      <c r="H124">
        <v>2</v>
      </c>
      <c r="I124" t="s">
        <v>511</v>
      </c>
      <c r="J124" t="s">
        <v>501</v>
      </c>
      <c r="K124" t="s">
        <v>512</v>
      </c>
      <c r="L124">
        <v>1480</v>
      </c>
      <c r="N124">
        <v>1013</v>
      </c>
      <c r="O124" t="s">
        <v>503</v>
      </c>
      <c r="P124" t="s">
        <v>504</v>
      </c>
      <c r="Q124">
        <v>1</v>
      </c>
      <c r="X124">
        <v>1.37</v>
      </c>
      <c r="Y124">
        <v>0</v>
      </c>
      <c r="Z124">
        <v>73.81</v>
      </c>
      <c r="AA124">
        <v>11.82</v>
      </c>
      <c r="AB124">
        <v>0</v>
      </c>
      <c r="AC124">
        <v>0</v>
      </c>
      <c r="AD124">
        <v>1</v>
      </c>
      <c r="AE124">
        <v>0</v>
      </c>
      <c r="AG124">
        <v>1.37</v>
      </c>
      <c r="AH124">
        <v>2</v>
      </c>
      <c r="AI124">
        <v>23594100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ROW(Source!A124)</f>
        <v>124</v>
      </c>
      <c r="B125">
        <v>23594112</v>
      </c>
      <c r="C125">
        <v>23594097</v>
      </c>
      <c r="D125">
        <v>22558440</v>
      </c>
      <c r="E125">
        <v>1</v>
      </c>
      <c r="F125">
        <v>1</v>
      </c>
      <c r="G125">
        <v>1</v>
      </c>
      <c r="H125">
        <v>2</v>
      </c>
      <c r="I125" t="s">
        <v>505</v>
      </c>
      <c r="J125" t="s">
        <v>501</v>
      </c>
      <c r="K125" t="s">
        <v>506</v>
      </c>
      <c r="L125">
        <v>1480</v>
      </c>
      <c r="N125">
        <v>1013</v>
      </c>
      <c r="O125" t="s">
        <v>503</v>
      </c>
      <c r="P125" t="s">
        <v>504</v>
      </c>
      <c r="Q125">
        <v>1</v>
      </c>
      <c r="X125">
        <v>0.17</v>
      </c>
      <c r="Y125">
        <v>0</v>
      </c>
      <c r="Z125">
        <v>84.33</v>
      </c>
      <c r="AA125">
        <v>11.82</v>
      </c>
      <c r="AB125">
        <v>0</v>
      </c>
      <c r="AC125">
        <v>0</v>
      </c>
      <c r="AD125">
        <v>1</v>
      </c>
      <c r="AE125">
        <v>0</v>
      </c>
      <c r="AG125">
        <v>0.17</v>
      </c>
      <c r="AH125">
        <v>2</v>
      </c>
      <c r="AI125">
        <v>23594101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ROW(Source!A124)</f>
        <v>124</v>
      </c>
      <c r="B126">
        <v>23594113</v>
      </c>
      <c r="C126">
        <v>23594097</v>
      </c>
      <c r="D126">
        <v>22518563</v>
      </c>
      <c r="E126">
        <v>1</v>
      </c>
      <c r="F126">
        <v>1</v>
      </c>
      <c r="G126">
        <v>1</v>
      </c>
      <c r="H126">
        <v>3</v>
      </c>
      <c r="I126" t="s">
        <v>147</v>
      </c>
      <c r="J126" t="s">
        <v>149</v>
      </c>
      <c r="K126" t="s">
        <v>148</v>
      </c>
      <c r="L126">
        <v>1348</v>
      </c>
      <c r="N126">
        <v>1009</v>
      </c>
      <c r="O126" t="s">
        <v>40</v>
      </c>
      <c r="P126" t="s">
        <v>40</v>
      </c>
      <c r="Q126">
        <v>1000</v>
      </c>
      <c r="X126">
        <v>0</v>
      </c>
      <c r="Y126">
        <v>9035.35</v>
      </c>
      <c r="Z126">
        <v>0</v>
      </c>
      <c r="AA126">
        <v>0</v>
      </c>
      <c r="AB126">
        <v>0</v>
      </c>
      <c r="AC126">
        <v>1</v>
      </c>
      <c r="AD126">
        <v>0</v>
      </c>
      <c r="AE126">
        <v>0</v>
      </c>
      <c r="AG126">
        <v>0</v>
      </c>
      <c r="AH126">
        <v>2</v>
      </c>
      <c r="AI126">
        <v>23594102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ROW(Source!A124)</f>
        <v>124</v>
      </c>
      <c r="B127">
        <v>23594114</v>
      </c>
      <c r="C127">
        <v>23594097</v>
      </c>
      <c r="D127">
        <v>22520453</v>
      </c>
      <c r="E127">
        <v>1</v>
      </c>
      <c r="F127">
        <v>1</v>
      </c>
      <c r="G127">
        <v>1</v>
      </c>
      <c r="H127">
        <v>3</v>
      </c>
      <c r="I127" t="s">
        <v>531</v>
      </c>
      <c r="J127" t="s">
        <v>149</v>
      </c>
      <c r="K127" t="s">
        <v>532</v>
      </c>
      <c r="L127">
        <v>1346</v>
      </c>
      <c r="N127">
        <v>1009</v>
      </c>
      <c r="O127" t="s">
        <v>170</v>
      </c>
      <c r="P127" t="s">
        <v>170</v>
      </c>
      <c r="Q127">
        <v>1</v>
      </c>
      <c r="X127">
        <v>0.5</v>
      </c>
      <c r="Y127">
        <v>14.73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0.5</v>
      </c>
      <c r="AH127">
        <v>2</v>
      </c>
      <c r="AI127">
        <v>23594103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ROW(Source!A124)</f>
        <v>124</v>
      </c>
      <c r="B128">
        <v>23594115</v>
      </c>
      <c r="C128">
        <v>23594097</v>
      </c>
      <c r="D128">
        <v>22555324</v>
      </c>
      <c r="E128">
        <v>1</v>
      </c>
      <c r="F128">
        <v>1</v>
      </c>
      <c r="G128">
        <v>1</v>
      </c>
      <c r="H128">
        <v>3</v>
      </c>
      <c r="I128" t="s">
        <v>159</v>
      </c>
      <c r="J128" t="s">
        <v>149</v>
      </c>
      <c r="K128" t="s">
        <v>160</v>
      </c>
      <c r="L128">
        <v>1354</v>
      </c>
      <c r="N128">
        <v>1010</v>
      </c>
      <c r="O128" t="s">
        <v>21</v>
      </c>
      <c r="P128" t="s">
        <v>21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G128">
        <v>0</v>
      </c>
      <c r="AH128">
        <v>2</v>
      </c>
      <c r="AI128">
        <v>23594104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ROW(Source!A124)</f>
        <v>124</v>
      </c>
      <c r="B129">
        <v>23594116</v>
      </c>
      <c r="C129">
        <v>23594097</v>
      </c>
      <c r="D129">
        <v>22555325</v>
      </c>
      <c r="E129">
        <v>1</v>
      </c>
      <c r="F129">
        <v>1</v>
      </c>
      <c r="G129">
        <v>1</v>
      </c>
      <c r="H129">
        <v>3</v>
      </c>
      <c r="I129" t="s">
        <v>252</v>
      </c>
      <c r="J129" t="s">
        <v>149</v>
      </c>
      <c r="K129" t="s">
        <v>253</v>
      </c>
      <c r="L129">
        <v>1346</v>
      </c>
      <c r="N129">
        <v>1009</v>
      </c>
      <c r="O129" t="s">
        <v>170</v>
      </c>
      <c r="P129" t="s">
        <v>170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G129">
        <v>0</v>
      </c>
      <c r="AH129">
        <v>2</v>
      </c>
      <c r="AI129">
        <v>23594105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ROW(Source!A124)</f>
        <v>124</v>
      </c>
      <c r="B130">
        <v>23594117</v>
      </c>
      <c r="C130">
        <v>23594097</v>
      </c>
      <c r="D130">
        <v>22555330</v>
      </c>
      <c r="E130">
        <v>1</v>
      </c>
      <c r="F130">
        <v>1</v>
      </c>
      <c r="G130">
        <v>1</v>
      </c>
      <c r="H130">
        <v>3</v>
      </c>
      <c r="I130" t="s">
        <v>168</v>
      </c>
      <c r="J130" t="s">
        <v>149</v>
      </c>
      <c r="K130" t="s">
        <v>169</v>
      </c>
      <c r="L130">
        <v>1346</v>
      </c>
      <c r="N130">
        <v>1009</v>
      </c>
      <c r="O130" t="s">
        <v>170</v>
      </c>
      <c r="P130" t="s">
        <v>170</v>
      </c>
      <c r="Q130">
        <v>1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G130">
        <v>0</v>
      </c>
      <c r="AH130">
        <v>2</v>
      </c>
      <c r="AI130">
        <v>23594106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ROW(Source!A124)</f>
        <v>124</v>
      </c>
      <c r="B131">
        <v>23594118</v>
      </c>
      <c r="C131">
        <v>23594097</v>
      </c>
      <c r="D131">
        <v>22555328</v>
      </c>
      <c r="E131">
        <v>1</v>
      </c>
      <c r="F131">
        <v>1</v>
      </c>
      <c r="G131">
        <v>1</v>
      </c>
      <c r="H131">
        <v>3</v>
      </c>
      <c r="I131" t="s">
        <v>172</v>
      </c>
      <c r="J131" t="s">
        <v>149</v>
      </c>
      <c r="K131" t="s">
        <v>173</v>
      </c>
      <c r="L131">
        <v>1348</v>
      </c>
      <c r="N131">
        <v>1009</v>
      </c>
      <c r="O131" t="s">
        <v>40</v>
      </c>
      <c r="P131" t="s">
        <v>40</v>
      </c>
      <c r="Q131">
        <v>1000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G131">
        <v>0</v>
      </c>
      <c r="AH131">
        <v>2</v>
      </c>
      <c r="AI131">
        <v>23594107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ROW(Source!A124)</f>
        <v>124</v>
      </c>
      <c r="B132">
        <v>23594119</v>
      </c>
      <c r="C132">
        <v>23594097</v>
      </c>
      <c r="D132">
        <v>22555314</v>
      </c>
      <c r="E132">
        <v>1</v>
      </c>
      <c r="F132">
        <v>1</v>
      </c>
      <c r="G132">
        <v>1</v>
      </c>
      <c r="H132">
        <v>3</v>
      </c>
      <c r="I132" t="s">
        <v>243</v>
      </c>
      <c r="J132" t="s">
        <v>149</v>
      </c>
      <c r="K132" t="s">
        <v>244</v>
      </c>
      <c r="L132">
        <v>1348</v>
      </c>
      <c r="N132">
        <v>1009</v>
      </c>
      <c r="O132" t="s">
        <v>40</v>
      </c>
      <c r="P132" t="s">
        <v>40</v>
      </c>
      <c r="Q132">
        <v>1000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G132">
        <v>0</v>
      </c>
      <c r="AH132">
        <v>2</v>
      </c>
      <c r="AI132">
        <v>23594108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ROW(Source!A131)</f>
        <v>131</v>
      </c>
      <c r="B133">
        <v>23629065</v>
      </c>
      <c r="C133">
        <v>23629064</v>
      </c>
      <c r="D133">
        <v>20587934</v>
      </c>
      <c r="E133">
        <v>1</v>
      </c>
      <c r="F133">
        <v>1</v>
      </c>
      <c r="G133">
        <v>1</v>
      </c>
      <c r="H133">
        <v>1</v>
      </c>
      <c r="I133" t="s">
        <v>555</v>
      </c>
      <c r="K133" t="s">
        <v>556</v>
      </c>
      <c r="L133">
        <v>1476</v>
      </c>
      <c r="N133">
        <v>1013</v>
      </c>
      <c r="O133" t="s">
        <v>496</v>
      </c>
      <c r="P133" t="s">
        <v>497</v>
      </c>
      <c r="Q133">
        <v>1</v>
      </c>
      <c r="X133">
        <v>1.2</v>
      </c>
      <c r="Y133">
        <v>0</v>
      </c>
      <c r="Z133">
        <v>0</v>
      </c>
      <c r="AA133">
        <v>0</v>
      </c>
      <c r="AB133">
        <v>8.53</v>
      </c>
      <c r="AC133">
        <v>0</v>
      </c>
      <c r="AD133">
        <v>1</v>
      </c>
      <c r="AE133">
        <v>1</v>
      </c>
      <c r="AG133">
        <v>1.2</v>
      </c>
      <c r="AH133">
        <v>2</v>
      </c>
      <c r="AI133">
        <v>23629065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ROW(Source!A131)</f>
        <v>131</v>
      </c>
      <c r="B134">
        <v>23629066</v>
      </c>
      <c r="C134">
        <v>23629064</v>
      </c>
      <c r="D134">
        <v>22558440</v>
      </c>
      <c r="E134">
        <v>1</v>
      </c>
      <c r="F134">
        <v>1</v>
      </c>
      <c r="G134">
        <v>1</v>
      </c>
      <c r="H134">
        <v>2</v>
      </c>
      <c r="I134" t="s">
        <v>505</v>
      </c>
      <c r="J134" t="s">
        <v>501</v>
      </c>
      <c r="K134" t="s">
        <v>506</v>
      </c>
      <c r="L134">
        <v>1480</v>
      </c>
      <c r="N134">
        <v>1013</v>
      </c>
      <c r="O134" t="s">
        <v>503</v>
      </c>
      <c r="P134" t="s">
        <v>504</v>
      </c>
      <c r="Q134">
        <v>1</v>
      </c>
      <c r="X134">
        <v>0.06</v>
      </c>
      <c r="Y134">
        <v>0</v>
      </c>
      <c r="Z134">
        <v>84.33</v>
      </c>
      <c r="AA134">
        <v>11.82</v>
      </c>
      <c r="AB134">
        <v>0</v>
      </c>
      <c r="AC134">
        <v>0</v>
      </c>
      <c r="AD134">
        <v>1</v>
      </c>
      <c r="AE134">
        <v>0</v>
      </c>
      <c r="AG134">
        <v>0.06</v>
      </c>
      <c r="AH134">
        <v>2</v>
      </c>
      <c r="AI134">
        <v>23629066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ROW(Source!A131)</f>
        <v>131</v>
      </c>
      <c r="B135">
        <v>23629067</v>
      </c>
      <c r="C135">
        <v>23629064</v>
      </c>
      <c r="D135">
        <v>22520442</v>
      </c>
      <c r="E135">
        <v>1</v>
      </c>
      <c r="F135">
        <v>1</v>
      </c>
      <c r="G135">
        <v>1</v>
      </c>
      <c r="H135">
        <v>3</v>
      </c>
      <c r="I135" t="s">
        <v>527</v>
      </c>
      <c r="J135" t="s">
        <v>149</v>
      </c>
      <c r="K135" t="s">
        <v>528</v>
      </c>
      <c r="L135">
        <v>1348</v>
      </c>
      <c r="N135">
        <v>1009</v>
      </c>
      <c r="O135" t="s">
        <v>40</v>
      </c>
      <c r="P135" t="s">
        <v>40</v>
      </c>
      <c r="Q135">
        <v>1000</v>
      </c>
      <c r="X135">
        <v>3E-05</v>
      </c>
      <c r="Y135">
        <v>9147.35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3E-05</v>
      </c>
      <c r="AH135">
        <v>2</v>
      </c>
      <c r="AI135">
        <v>23629067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ROW(Source!A131)</f>
        <v>131</v>
      </c>
      <c r="B136">
        <v>23629068</v>
      </c>
      <c r="C136">
        <v>23629064</v>
      </c>
      <c r="D136">
        <v>22518563</v>
      </c>
      <c r="E136">
        <v>1</v>
      </c>
      <c r="F136">
        <v>1</v>
      </c>
      <c r="G136">
        <v>1</v>
      </c>
      <c r="H136">
        <v>3</v>
      </c>
      <c r="I136" t="s">
        <v>147</v>
      </c>
      <c r="J136" t="s">
        <v>149</v>
      </c>
      <c r="K136" t="s">
        <v>148</v>
      </c>
      <c r="L136">
        <v>1348</v>
      </c>
      <c r="N136">
        <v>1009</v>
      </c>
      <c r="O136" t="s">
        <v>40</v>
      </c>
      <c r="P136" t="s">
        <v>40</v>
      </c>
      <c r="Q136">
        <v>1000</v>
      </c>
      <c r="X136">
        <v>0</v>
      </c>
      <c r="Y136">
        <v>9035.35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G136">
        <v>0</v>
      </c>
      <c r="AH136">
        <v>2</v>
      </c>
      <c r="AI136">
        <v>23629068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ROW(Source!A131)</f>
        <v>131</v>
      </c>
      <c r="B137">
        <v>23629069</v>
      </c>
      <c r="C137">
        <v>23629064</v>
      </c>
      <c r="D137">
        <v>22524869</v>
      </c>
      <c r="E137">
        <v>1</v>
      </c>
      <c r="F137">
        <v>1</v>
      </c>
      <c r="G137">
        <v>1</v>
      </c>
      <c r="H137">
        <v>3</v>
      </c>
      <c r="I137" t="s">
        <v>533</v>
      </c>
      <c r="J137" t="s">
        <v>149</v>
      </c>
      <c r="K137" t="s">
        <v>534</v>
      </c>
      <c r="L137">
        <v>1348</v>
      </c>
      <c r="N137">
        <v>1009</v>
      </c>
      <c r="O137" t="s">
        <v>40</v>
      </c>
      <c r="P137" t="s">
        <v>40</v>
      </c>
      <c r="Q137">
        <v>1000</v>
      </c>
      <c r="X137">
        <v>3E-05</v>
      </c>
      <c r="Y137">
        <v>9252.25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3E-05</v>
      </c>
      <c r="AH137">
        <v>2</v>
      </c>
      <c r="AI137">
        <v>23629069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ROW(Source!A131)</f>
        <v>131</v>
      </c>
      <c r="B138">
        <v>23629070</v>
      </c>
      <c r="C138">
        <v>23629064</v>
      </c>
      <c r="D138">
        <v>22555333</v>
      </c>
      <c r="E138">
        <v>1</v>
      </c>
      <c r="F138">
        <v>1</v>
      </c>
      <c r="G138">
        <v>1</v>
      </c>
      <c r="H138">
        <v>3</v>
      </c>
      <c r="I138" t="s">
        <v>274</v>
      </c>
      <c r="J138" t="s">
        <v>149</v>
      </c>
      <c r="K138" t="s">
        <v>275</v>
      </c>
      <c r="L138">
        <v>1035</v>
      </c>
      <c r="N138">
        <v>1013</v>
      </c>
      <c r="O138" t="s">
        <v>276</v>
      </c>
      <c r="P138" t="s">
        <v>276</v>
      </c>
      <c r="Q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G138">
        <v>0</v>
      </c>
      <c r="AH138">
        <v>2</v>
      </c>
      <c r="AI138">
        <v>23629070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ROW(Source!A131)</f>
        <v>131</v>
      </c>
      <c r="B139">
        <v>23629071</v>
      </c>
      <c r="C139">
        <v>23629064</v>
      </c>
      <c r="D139">
        <v>22555329</v>
      </c>
      <c r="E139">
        <v>1</v>
      </c>
      <c r="F139">
        <v>1</v>
      </c>
      <c r="G139">
        <v>1</v>
      </c>
      <c r="H139">
        <v>3</v>
      </c>
      <c r="I139" t="s">
        <v>197</v>
      </c>
      <c r="J139" t="s">
        <v>149</v>
      </c>
      <c r="K139" t="s">
        <v>198</v>
      </c>
      <c r="L139">
        <v>1346</v>
      </c>
      <c r="N139">
        <v>1009</v>
      </c>
      <c r="O139" t="s">
        <v>170</v>
      </c>
      <c r="P139" t="s">
        <v>170</v>
      </c>
      <c r="Q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G139">
        <v>0</v>
      </c>
      <c r="AH139">
        <v>2</v>
      </c>
      <c r="AI139">
        <v>23629071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ROW(Source!A135)</f>
        <v>135</v>
      </c>
      <c r="B140">
        <v>23594150</v>
      </c>
      <c r="C140">
        <v>23594126</v>
      </c>
      <c r="D140">
        <v>20588093</v>
      </c>
      <c r="E140">
        <v>1</v>
      </c>
      <c r="F140">
        <v>1</v>
      </c>
      <c r="G140">
        <v>1</v>
      </c>
      <c r="H140">
        <v>1</v>
      </c>
      <c r="I140" t="s">
        <v>557</v>
      </c>
      <c r="K140" t="s">
        <v>558</v>
      </c>
      <c r="L140">
        <v>1476</v>
      </c>
      <c r="N140">
        <v>1013</v>
      </c>
      <c r="O140" t="s">
        <v>496</v>
      </c>
      <c r="P140" t="s">
        <v>497</v>
      </c>
      <c r="Q140">
        <v>1</v>
      </c>
      <c r="X140">
        <v>4.17</v>
      </c>
      <c r="Y140">
        <v>0</v>
      </c>
      <c r="Z140">
        <v>0</v>
      </c>
      <c r="AA140">
        <v>0</v>
      </c>
      <c r="AB140">
        <v>10.06</v>
      </c>
      <c r="AC140">
        <v>0</v>
      </c>
      <c r="AD140">
        <v>1</v>
      </c>
      <c r="AE140">
        <v>1</v>
      </c>
      <c r="AG140">
        <v>4.17</v>
      </c>
      <c r="AH140">
        <v>2</v>
      </c>
      <c r="AI140">
        <v>23594127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ROW(Source!A135)</f>
        <v>135</v>
      </c>
      <c r="B141">
        <v>23594151</v>
      </c>
      <c r="C141">
        <v>23594126</v>
      </c>
      <c r="D141">
        <v>121548</v>
      </c>
      <c r="E141">
        <v>1</v>
      </c>
      <c r="F141">
        <v>1</v>
      </c>
      <c r="G141">
        <v>1</v>
      </c>
      <c r="H141">
        <v>1</v>
      </c>
      <c r="I141" t="s">
        <v>29</v>
      </c>
      <c r="K141" t="s">
        <v>498</v>
      </c>
      <c r="L141">
        <v>608254</v>
      </c>
      <c r="N141">
        <v>1013</v>
      </c>
      <c r="O141" t="s">
        <v>499</v>
      </c>
      <c r="P141" t="s">
        <v>499</v>
      </c>
      <c r="Q141">
        <v>1</v>
      </c>
      <c r="X141">
        <v>0.01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G141">
        <v>0.01</v>
      </c>
      <c r="AH141">
        <v>2</v>
      </c>
      <c r="AI141">
        <v>23594128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ROW(Source!A135)</f>
        <v>135</v>
      </c>
      <c r="B142">
        <v>23594152</v>
      </c>
      <c r="C142">
        <v>23594126</v>
      </c>
      <c r="D142">
        <v>22555851</v>
      </c>
      <c r="E142">
        <v>1</v>
      </c>
      <c r="F142">
        <v>1</v>
      </c>
      <c r="G142">
        <v>1</v>
      </c>
      <c r="H142">
        <v>2</v>
      </c>
      <c r="I142" t="s">
        <v>559</v>
      </c>
      <c r="J142" t="s">
        <v>501</v>
      </c>
      <c r="K142" t="s">
        <v>560</v>
      </c>
      <c r="L142">
        <v>1480</v>
      </c>
      <c r="N142">
        <v>1013</v>
      </c>
      <c r="O142" t="s">
        <v>503</v>
      </c>
      <c r="P142" t="s">
        <v>504</v>
      </c>
      <c r="Q142">
        <v>1</v>
      </c>
      <c r="X142">
        <v>0.01</v>
      </c>
      <c r="Y142">
        <v>0</v>
      </c>
      <c r="Z142">
        <v>139.65</v>
      </c>
      <c r="AA142">
        <v>11.82</v>
      </c>
      <c r="AB142">
        <v>0</v>
      </c>
      <c r="AC142">
        <v>0</v>
      </c>
      <c r="AD142">
        <v>1</v>
      </c>
      <c r="AE142">
        <v>0</v>
      </c>
      <c r="AG142">
        <v>0.01</v>
      </c>
      <c r="AH142">
        <v>2</v>
      </c>
      <c r="AI142">
        <v>23594129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ROW(Source!A135)</f>
        <v>135</v>
      </c>
      <c r="B143">
        <v>23594153</v>
      </c>
      <c r="C143">
        <v>23594126</v>
      </c>
      <c r="D143">
        <v>22556164</v>
      </c>
      <c r="E143">
        <v>1</v>
      </c>
      <c r="F143">
        <v>1</v>
      </c>
      <c r="G143">
        <v>1</v>
      </c>
      <c r="H143">
        <v>2</v>
      </c>
      <c r="I143" t="s">
        <v>561</v>
      </c>
      <c r="J143" t="s">
        <v>501</v>
      </c>
      <c r="K143" t="s">
        <v>562</v>
      </c>
      <c r="L143">
        <v>1480</v>
      </c>
      <c r="N143">
        <v>1013</v>
      </c>
      <c r="O143" t="s">
        <v>503</v>
      </c>
      <c r="P143" t="s">
        <v>504</v>
      </c>
      <c r="Q143">
        <v>1</v>
      </c>
      <c r="X143">
        <v>0.13</v>
      </c>
      <c r="Y143">
        <v>0</v>
      </c>
      <c r="Z143">
        <v>8.63</v>
      </c>
      <c r="AA143">
        <v>0</v>
      </c>
      <c r="AB143">
        <v>0</v>
      </c>
      <c r="AC143">
        <v>0</v>
      </c>
      <c r="AD143">
        <v>1</v>
      </c>
      <c r="AE143">
        <v>0</v>
      </c>
      <c r="AG143">
        <v>0.13</v>
      </c>
      <c r="AH143">
        <v>2</v>
      </c>
      <c r="AI143">
        <v>23594130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ROW(Source!A135)</f>
        <v>135</v>
      </c>
      <c r="B144">
        <v>23594154</v>
      </c>
      <c r="C144">
        <v>23594126</v>
      </c>
      <c r="D144">
        <v>22558045</v>
      </c>
      <c r="E144">
        <v>1</v>
      </c>
      <c r="F144">
        <v>1</v>
      </c>
      <c r="G144">
        <v>1</v>
      </c>
      <c r="H144">
        <v>2</v>
      </c>
      <c r="I144" t="s">
        <v>563</v>
      </c>
      <c r="J144" t="s">
        <v>501</v>
      </c>
      <c r="K144" t="s">
        <v>564</v>
      </c>
      <c r="L144">
        <v>1480</v>
      </c>
      <c r="N144">
        <v>1013</v>
      </c>
      <c r="O144" t="s">
        <v>503</v>
      </c>
      <c r="P144" t="s">
        <v>504</v>
      </c>
      <c r="Q144">
        <v>1</v>
      </c>
      <c r="X144">
        <v>0.28</v>
      </c>
      <c r="Y144">
        <v>0</v>
      </c>
      <c r="Z144">
        <v>2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0.28</v>
      </c>
      <c r="AH144">
        <v>2</v>
      </c>
      <c r="AI144">
        <v>23594131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ROW(Source!A135)</f>
        <v>135</v>
      </c>
      <c r="B145">
        <v>23594155</v>
      </c>
      <c r="C145">
        <v>23594126</v>
      </c>
      <c r="D145">
        <v>22558209</v>
      </c>
      <c r="E145">
        <v>1</v>
      </c>
      <c r="F145">
        <v>1</v>
      </c>
      <c r="G145">
        <v>1</v>
      </c>
      <c r="H145">
        <v>2</v>
      </c>
      <c r="I145" t="s">
        <v>565</v>
      </c>
      <c r="J145" t="s">
        <v>501</v>
      </c>
      <c r="K145" t="s">
        <v>566</v>
      </c>
      <c r="L145">
        <v>1480</v>
      </c>
      <c r="N145">
        <v>1013</v>
      </c>
      <c r="O145" t="s">
        <v>503</v>
      </c>
      <c r="P145" t="s">
        <v>504</v>
      </c>
      <c r="Q145">
        <v>1</v>
      </c>
      <c r="X145">
        <v>0.38</v>
      </c>
      <c r="Y145">
        <v>0</v>
      </c>
      <c r="Z145">
        <v>1.07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0.38</v>
      </c>
      <c r="AH145">
        <v>2</v>
      </c>
      <c r="AI145">
        <v>23594132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ROW(Source!A135)</f>
        <v>135</v>
      </c>
      <c r="B146">
        <v>23594156</v>
      </c>
      <c r="C146">
        <v>23594126</v>
      </c>
      <c r="D146">
        <v>22558441</v>
      </c>
      <c r="E146">
        <v>1</v>
      </c>
      <c r="F146">
        <v>1</v>
      </c>
      <c r="G146">
        <v>1</v>
      </c>
      <c r="H146">
        <v>2</v>
      </c>
      <c r="I146" t="s">
        <v>567</v>
      </c>
      <c r="J146" t="s">
        <v>501</v>
      </c>
      <c r="K146" t="s">
        <v>568</v>
      </c>
      <c r="L146">
        <v>1480</v>
      </c>
      <c r="N146">
        <v>1013</v>
      </c>
      <c r="O146" t="s">
        <v>503</v>
      </c>
      <c r="P146" t="s">
        <v>504</v>
      </c>
      <c r="Q146">
        <v>1</v>
      </c>
      <c r="X146">
        <v>0.01</v>
      </c>
      <c r="Y146">
        <v>0</v>
      </c>
      <c r="Z146">
        <v>99.65</v>
      </c>
      <c r="AA146">
        <v>11.82</v>
      </c>
      <c r="AB146">
        <v>0</v>
      </c>
      <c r="AC146">
        <v>0</v>
      </c>
      <c r="AD146">
        <v>1</v>
      </c>
      <c r="AE146">
        <v>0</v>
      </c>
      <c r="AG146">
        <v>0.01</v>
      </c>
      <c r="AH146">
        <v>2</v>
      </c>
      <c r="AI146">
        <v>23594133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ROW(Source!A135)</f>
        <v>135</v>
      </c>
      <c r="B147">
        <v>23594157</v>
      </c>
      <c r="C147">
        <v>23594126</v>
      </c>
      <c r="D147">
        <v>22519559</v>
      </c>
      <c r="E147">
        <v>1</v>
      </c>
      <c r="F147">
        <v>1</v>
      </c>
      <c r="G147">
        <v>1</v>
      </c>
      <c r="H147">
        <v>3</v>
      </c>
      <c r="I147" t="s">
        <v>569</v>
      </c>
      <c r="J147" t="s">
        <v>149</v>
      </c>
      <c r="K147" t="s">
        <v>570</v>
      </c>
      <c r="L147">
        <v>1346</v>
      </c>
      <c r="N147">
        <v>1009</v>
      </c>
      <c r="O147" t="s">
        <v>170</v>
      </c>
      <c r="P147" t="s">
        <v>170</v>
      </c>
      <c r="Q147">
        <v>1</v>
      </c>
      <c r="X147">
        <v>0.029</v>
      </c>
      <c r="Y147">
        <v>35.58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0.029</v>
      </c>
      <c r="AH147">
        <v>2</v>
      </c>
      <c r="AI147">
        <v>23594134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ROW(Source!A135)</f>
        <v>135</v>
      </c>
      <c r="B148">
        <v>23594158</v>
      </c>
      <c r="C148">
        <v>23594126</v>
      </c>
      <c r="D148">
        <v>22520587</v>
      </c>
      <c r="E148">
        <v>1</v>
      </c>
      <c r="F148">
        <v>1</v>
      </c>
      <c r="G148">
        <v>1</v>
      </c>
      <c r="H148">
        <v>3</v>
      </c>
      <c r="I148" t="s">
        <v>571</v>
      </c>
      <c r="J148" t="s">
        <v>149</v>
      </c>
      <c r="K148" t="s">
        <v>572</v>
      </c>
      <c r="L148">
        <v>1358</v>
      </c>
      <c r="N148">
        <v>1010</v>
      </c>
      <c r="O148" t="s">
        <v>573</v>
      </c>
      <c r="P148" t="s">
        <v>573</v>
      </c>
      <c r="Q148">
        <v>10</v>
      </c>
      <c r="X148">
        <v>1.22</v>
      </c>
      <c r="Y148">
        <v>22.49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1.22</v>
      </c>
      <c r="AH148">
        <v>2</v>
      </c>
      <c r="AI148">
        <v>23594135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ROW(Source!A135)</f>
        <v>135</v>
      </c>
      <c r="B149">
        <v>23594159</v>
      </c>
      <c r="C149">
        <v>23594126</v>
      </c>
      <c r="D149">
        <v>22518453</v>
      </c>
      <c r="E149">
        <v>1</v>
      </c>
      <c r="F149">
        <v>1</v>
      </c>
      <c r="G149">
        <v>1</v>
      </c>
      <c r="H149">
        <v>3</v>
      </c>
      <c r="I149" t="s">
        <v>574</v>
      </c>
      <c r="J149" t="s">
        <v>149</v>
      </c>
      <c r="K149" t="s">
        <v>575</v>
      </c>
      <c r="L149">
        <v>1346</v>
      </c>
      <c r="N149">
        <v>1009</v>
      </c>
      <c r="O149" t="s">
        <v>170</v>
      </c>
      <c r="P149" t="s">
        <v>170</v>
      </c>
      <c r="Q149">
        <v>1</v>
      </c>
      <c r="X149">
        <v>0.07</v>
      </c>
      <c r="Y149">
        <v>8.84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0.07</v>
      </c>
      <c r="AH149">
        <v>2</v>
      </c>
      <c r="AI149">
        <v>23594136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ROW(Source!A135)</f>
        <v>135</v>
      </c>
      <c r="B150">
        <v>23594160</v>
      </c>
      <c r="C150">
        <v>23594126</v>
      </c>
      <c r="D150">
        <v>22520708</v>
      </c>
      <c r="E150">
        <v>1</v>
      </c>
      <c r="F150">
        <v>1</v>
      </c>
      <c r="G150">
        <v>1</v>
      </c>
      <c r="H150">
        <v>3</v>
      </c>
      <c r="I150" t="s">
        <v>576</v>
      </c>
      <c r="J150" t="s">
        <v>149</v>
      </c>
      <c r="K150" t="s">
        <v>577</v>
      </c>
      <c r="L150">
        <v>1346</v>
      </c>
      <c r="N150">
        <v>1009</v>
      </c>
      <c r="O150" t="s">
        <v>170</v>
      </c>
      <c r="P150" t="s">
        <v>170</v>
      </c>
      <c r="Q150">
        <v>1</v>
      </c>
      <c r="X150">
        <v>0.008</v>
      </c>
      <c r="Y150">
        <v>11.79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0.008</v>
      </c>
      <c r="AH150">
        <v>2</v>
      </c>
      <c r="AI150">
        <v>23594137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ROW(Source!A135)</f>
        <v>135</v>
      </c>
      <c r="B151">
        <v>23594161</v>
      </c>
      <c r="C151">
        <v>23594126</v>
      </c>
      <c r="D151">
        <v>22518562</v>
      </c>
      <c r="E151">
        <v>1</v>
      </c>
      <c r="F151">
        <v>1</v>
      </c>
      <c r="G151">
        <v>1</v>
      </c>
      <c r="H151">
        <v>3</v>
      </c>
      <c r="I151" t="s">
        <v>578</v>
      </c>
      <c r="J151" t="s">
        <v>149</v>
      </c>
      <c r="K151" t="s">
        <v>148</v>
      </c>
      <c r="L151">
        <v>1346</v>
      </c>
      <c r="N151">
        <v>1009</v>
      </c>
      <c r="O151" t="s">
        <v>170</v>
      </c>
      <c r="P151" t="s">
        <v>170</v>
      </c>
      <c r="Q151">
        <v>1</v>
      </c>
      <c r="X151">
        <v>0.959</v>
      </c>
      <c r="Y151">
        <v>9.03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0.959</v>
      </c>
      <c r="AH151">
        <v>2</v>
      </c>
      <c r="AI151">
        <v>23594138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ROW(Source!A135)</f>
        <v>135</v>
      </c>
      <c r="B152">
        <v>23594162</v>
      </c>
      <c r="C152">
        <v>23594126</v>
      </c>
      <c r="D152">
        <v>22519482</v>
      </c>
      <c r="E152">
        <v>1</v>
      </c>
      <c r="F152">
        <v>1</v>
      </c>
      <c r="G152">
        <v>1</v>
      </c>
      <c r="H152">
        <v>3</v>
      </c>
      <c r="I152" t="s">
        <v>579</v>
      </c>
      <c r="J152" t="s">
        <v>149</v>
      </c>
      <c r="K152" t="s">
        <v>580</v>
      </c>
      <c r="L152">
        <v>1346</v>
      </c>
      <c r="N152">
        <v>1009</v>
      </c>
      <c r="O152" t="s">
        <v>170</v>
      </c>
      <c r="P152" t="s">
        <v>170</v>
      </c>
      <c r="Q152">
        <v>1</v>
      </c>
      <c r="X152">
        <v>0.046</v>
      </c>
      <c r="Y152">
        <v>27.65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0.046</v>
      </c>
      <c r="AH152">
        <v>2</v>
      </c>
      <c r="AI152">
        <v>23594139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ROW(Source!A135)</f>
        <v>135</v>
      </c>
      <c r="B153">
        <v>23594163</v>
      </c>
      <c r="C153">
        <v>23594126</v>
      </c>
      <c r="D153">
        <v>22520580</v>
      </c>
      <c r="E153">
        <v>1</v>
      </c>
      <c r="F153">
        <v>1</v>
      </c>
      <c r="G153">
        <v>1</v>
      </c>
      <c r="H153">
        <v>3</v>
      </c>
      <c r="I153" t="s">
        <v>581</v>
      </c>
      <c r="J153" t="s">
        <v>149</v>
      </c>
      <c r="K153" t="s">
        <v>582</v>
      </c>
      <c r="L153">
        <v>1346</v>
      </c>
      <c r="N153">
        <v>1009</v>
      </c>
      <c r="O153" t="s">
        <v>170</v>
      </c>
      <c r="P153" t="s">
        <v>170</v>
      </c>
      <c r="Q153">
        <v>1</v>
      </c>
      <c r="X153">
        <v>0.005</v>
      </c>
      <c r="Y153">
        <v>130.49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0.005</v>
      </c>
      <c r="AH153">
        <v>2</v>
      </c>
      <c r="AI153">
        <v>23594140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ROW(Source!A135)</f>
        <v>135</v>
      </c>
      <c r="B154">
        <v>23594164</v>
      </c>
      <c r="C154">
        <v>23594126</v>
      </c>
      <c r="D154">
        <v>22519709</v>
      </c>
      <c r="E154">
        <v>1</v>
      </c>
      <c r="F154">
        <v>1</v>
      </c>
      <c r="G154">
        <v>1</v>
      </c>
      <c r="H154">
        <v>3</v>
      </c>
      <c r="I154" t="s">
        <v>583</v>
      </c>
      <c r="J154" t="s">
        <v>149</v>
      </c>
      <c r="K154" t="s">
        <v>584</v>
      </c>
      <c r="L154">
        <v>1346</v>
      </c>
      <c r="N154">
        <v>1009</v>
      </c>
      <c r="O154" t="s">
        <v>170</v>
      </c>
      <c r="P154" t="s">
        <v>170</v>
      </c>
      <c r="Q154">
        <v>1</v>
      </c>
      <c r="X154">
        <v>0.072</v>
      </c>
      <c r="Y154">
        <v>93.22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0.072</v>
      </c>
      <c r="AH154">
        <v>2</v>
      </c>
      <c r="AI154">
        <v>23594141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ROW(Source!A135)</f>
        <v>135</v>
      </c>
      <c r="B155">
        <v>23594165</v>
      </c>
      <c r="C155">
        <v>23594126</v>
      </c>
      <c r="D155">
        <v>22518666</v>
      </c>
      <c r="E155">
        <v>1</v>
      </c>
      <c r="F155">
        <v>1</v>
      </c>
      <c r="G155">
        <v>1</v>
      </c>
      <c r="H155">
        <v>3</v>
      </c>
      <c r="I155" t="s">
        <v>585</v>
      </c>
      <c r="J155" t="s">
        <v>149</v>
      </c>
      <c r="K155" t="s">
        <v>586</v>
      </c>
      <c r="L155">
        <v>1358</v>
      </c>
      <c r="N155">
        <v>1010</v>
      </c>
      <c r="O155" t="s">
        <v>573</v>
      </c>
      <c r="P155" t="s">
        <v>573</v>
      </c>
      <c r="Q155">
        <v>10</v>
      </c>
      <c r="X155">
        <v>1.22</v>
      </c>
      <c r="Y155">
        <v>17.32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1.22</v>
      </c>
      <c r="AH155">
        <v>2</v>
      </c>
      <c r="AI155">
        <v>23594142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ROW(Source!A135)</f>
        <v>135</v>
      </c>
      <c r="B156">
        <v>23594166</v>
      </c>
      <c r="C156">
        <v>23594126</v>
      </c>
      <c r="D156">
        <v>22518696</v>
      </c>
      <c r="E156">
        <v>1</v>
      </c>
      <c r="F156">
        <v>1</v>
      </c>
      <c r="G156">
        <v>1</v>
      </c>
      <c r="H156">
        <v>3</v>
      </c>
      <c r="I156" t="s">
        <v>587</v>
      </c>
      <c r="J156" t="s">
        <v>149</v>
      </c>
      <c r="K156" t="s">
        <v>588</v>
      </c>
      <c r="L156">
        <v>1355</v>
      </c>
      <c r="N156">
        <v>1010</v>
      </c>
      <c r="O156" t="s">
        <v>32</v>
      </c>
      <c r="P156" t="s">
        <v>32</v>
      </c>
      <c r="Q156">
        <v>100</v>
      </c>
      <c r="X156">
        <v>0.01</v>
      </c>
      <c r="Y156">
        <v>84.87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0.01</v>
      </c>
      <c r="AH156">
        <v>2</v>
      </c>
      <c r="AI156">
        <v>23594143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ROW(Source!A135)</f>
        <v>135</v>
      </c>
      <c r="B157">
        <v>23594167</v>
      </c>
      <c r="C157">
        <v>23594126</v>
      </c>
      <c r="D157">
        <v>22524492</v>
      </c>
      <c r="E157">
        <v>1</v>
      </c>
      <c r="F157">
        <v>1</v>
      </c>
      <c r="G157">
        <v>1</v>
      </c>
      <c r="H157">
        <v>3</v>
      </c>
      <c r="I157" t="s">
        <v>589</v>
      </c>
      <c r="J157" t="s">
        <v>149</v>
      </c>
      <c r="K157" t="s">
        <v>590</v>
      </c>
      <c r="L157">
        <v>1355</v>
      </c>
      <c r="N157">
        <v>1010</v>
      </c>
      <c r="O157" t="s">
        <v>32</v>
      </c>
      <c r="P157" t="s">
        <v>32</v>
      </c>
      <c r="Q157">
        <v>100</v>
      </c>
      <c r="X157">
        <v>0.02</v>
      </c>
      <c r="Y157">
        <v>28.51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0.02</v>
      </c>
      <c r="AH157">
        <v>2</v>
      </c>
      <c r="AI157">
        <v>23594144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ROW(Source!A135)</f>
        <v>135</v>
      </c>
      <c r="B158">
        <v>23594168</v>
      </c>
      <c r="C158">
        <v>23594126</v>
      </c>
      <c r="D158">
        <v>22531367</v>
      </c>
      <c r="E158">
        <v>1</v>
      </c>
      <c r="F158">
        <v>1</v>
      </c>
      <c r="G158">
        <v>1</v>
      </c>
      <c r="H158">
        <v>3</v>
      </c>
      <c r="I158" t="s">
        <v>591</v>
      </c>
      <c r="J158" t="s">
        <v>149</v>
      </c>
      <c r="K158" t="s">
        <v>592</v>
      </c>
      <c r="L158">
        <v>1348</v>
      </c>
      <c r="N158">
        <v>1009</v>
      </c>
      <c r="O158" t="s">
        <v>40</v>
      </c>
      <c r="P158" t="s">
        <v>40</v>
      </c>
      <c r="Q158">
        <v>1000</v>
      </c>
      <c r="X158">
        <v>0.003</v>
      </c>
      <c r="Y158">
        <v>9286.84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0.003</v>
      </c>
      <c r="AH158">
        <v>2</v>
      </c>
      <c r="AI158">
        <v>23594145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ROW(Source!A135)</f>
        <v>135</v>
      </c>
      <c r="B159">
        <v>23594169</v>
      </c>
      <c r="C159">
        <v>23594126</v>
      </c>
      <c r="D159">
        <v>22552490</v>
      </c>
      <c r="E159">
        <v>1</v>
      </c>
      <c r="F159">
        <v>1</v>
      </c>
      <c r="G159">
        <v>1</v>
      </c>
      <c r="H159">
        <v>3</v>
      </c>
      <c r="I159" t="s">
        <v>593</v>
      </c>
      <c r="J159" t="s">
        <v>149</v>
      </c>
      <c r="K159" t="s">
        <v>594</v>
      </c>
      <c r="L159">
        <v>1354</v>
      </c>
      <c r="N159">
        <v>1010</v>
      </c>
      <c r="O159" t="s">
        <v>21</v>
      </c>
      <c r="P159" t="s">
        <v>21</v>
      </c>
      <c r="Q159">
        <v>1</v>
      </c>
      <c r="X159">
        <v>6.1</v>
      </c>
      <c r="Y159">
        <v>9.82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6.1</v>
      </c>
      <c r="AH159">
        <v>2</v>
      </c>
      <c r="AI159">
        <v>23594146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ROW(Source!A135)</f>
        <v>135</v>
      </c>
      <c r="B160">
        <v>23594170</v>
      </c>
      <c r="C160">
        <v>23594126</v>
      </c>
      <c r="D160">
        <v>22552599</v>
      </c>
      <c r="E160">
        <v>1</v>
      </c>
      <c r="F160">
        <v>1</v>
      </c>
      <c r="G160">
        <v>1</v>
      </c>
      <c r="H160">
        <v>3</v>
      </c>
      <c r="I160" t="s">
        <v>595</v>
      </c>
      <c r="J160" t="s">
        <v>149</v>
      </c>
      <c r="K160" t="s">
        <v>596</v>
      </c>
      <c r="L160">
        <v>1354</v>
      </c>
      <c r="N160">
        <v>1010</v>
      </c>
      <c r="O160" t="s">
        <v>21</v>
      </c>
      <c r="P160" t="s">
        <v>21</v>
      </c>
      <c r="Q160">
        <v>1</v>
      </c>
      <c r="X160">
        <v>1</v>
      </c>
      <c r="Y160">
        <v>3.73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1</v>
      </c>
      <c r="AH160">
        <v>2</v>
      </c>
      <c r="AI160">
        <v>23594147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ROW(Source!A135)</f>
        <v>135</v>
      </c>
      <c r="B161">
        <v>23594171</v>
      </c>
      <c r="C161">
        <v>23594126</v>
      </c>
      <c r="D161">
        <v>22555076</v>
      </c>
      <c r="E161">
        <v>1</v>
      </c>
      <c r="F161">
        <v>1</v>
      </c>
      <c r="G161">
        <v>1</v>
      </c>
      <c r="H161">
        <v>3</v>
      </c>
      <c r="I161" t="s">
        <v>597</v>
      </c>
      <c r="J161" t="s">
        <v>149</v>
      </c>
      <c r="K161" t="s">
        <v>598</v>
      </c>
      <c r="L161">
        <v>1346</v>
      </c>
      <c r="N161">
        <v>1009</v>
      </c>
      <c r="O161" t="s">
        <v>170</v>
      </c>
      <c r="P161" t="s">
        <v>170</v>
      </c>
      <c r="Q161">
        <v>1</v>
      </c>
      <c r="X161">
        <v>0.048</v>
      </c>
      <c r="Y161">
        <v>41.53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0.048</v>
      </c>
      <c r="AH161">
        <v>2</v>
      </c>
      <c r="AI161">
        <v>23594148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ROW(Source!A135)</f>
        <v>135</v>
      </c>
      <c r="B162">
        <v>23594172</v>
      </c>
      <c r="C162">
        <v>23594126</v>
      </c>
      <c r="D162">
        <v>22552315</v>
      </c>
      <c r="E162">
        <v>1</v>
      </c>
      <c r="F162">
        <v>1</v>
      </c>
      <c r="G162">
        <v>1</v>
      </c>
      <c r="H162">
        <v>3</v>
      </c>
      <c r="I162" t="s">
        <v>553</v>
      </c>
      <c r="J162" t="s">
        <v>149</v>
      </c>
      <c r="K162" t="s">
        <v>554</v>
      </c>
      <c r="L162">
        <v>0</v>
      </c>
      <c r="X162">
        <v>0.84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0.84</v>
      </c>
      <c r="AH162">
        <v>2</v>
      </c>
      <c r="AI162">
        <v>23594149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ROW(Source!A136)</f>
        <v>136</v>
      </c>
      <c r="B163">
        <v>23594190</v>
      </c>
      <c r="C163">
        <v>23594173</v>
      </c>
      <c r="D163">
        <v>20588057</v>
      </c>
      <c r="E163">
        <v>1</v>
      </c>
      <c r="F163">
        <v>1</v>
      </c>
      <c r="G163">
        <v>1</v>
      </c>
      <c r="H163">
        <v>1</v>
      </c>
      <c r="I163" t="s">
        <v>551</v>
      </c>
      <c r="K163" t="s">
        <v>552</v>
      </c>
      <c r="L163">
        <v>1476</v>
      </c>
      <c r="N163">
        <v>1013</v>
      </c>
      <c r="O163" t="s">
        <v>496</v>
      </c>
      <c r="P163" t="s">
        <v>497</v>
      </c>
      <c r="Q163">
        <v>1</v>
      </c>
      <c r="X163">
        <v>26</v>
      </c>
      <c r="Y163">
        <v>0</v>
      </c>
      <c r="Z163">
        <v>0</v>
      </c>
      <c r="AA163">
        <v>0</v>
      </c>
      <c r="AB163">
        <v>9.62</v>
      </c>
      <c r="AC163">
        <v>0</v>
      </c>
      <c r="AD163">
        <v>1</v>
      </c>
      <c r="AE163">
        <v>1</v>
      </c>
      <c r="AG163">
        <v>26</v>
      </c>
      <c r="AH163">
        <v>2</v>
      </c>
      <c r="AI163">
        <v>23594174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ROW(Source!A136)</f>
        <v>136</v>
      </c>
      <c r="B164">
        <v>23594191</v>
      </c>
      <c r="C164">
        <v>23594173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29</v>
      </c>
      <c r="K164" t="s">
        <v>498</v>
      </c>
      <c r="L164">
        <v>608254</v>
      </c>
      <c r="N164">
        <v>1013</v>
      </c>
      <c r="O164" t="s">
        <v>499</v>
      </c>
      <c r="P164" t="s">
        <v>499</v>
      </c>
      <c r="Q164">
        <v>1</v>
      </c>
      <c r="X164">
        <v>6.72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G164">
        <v>6.72</v>
      </c>
      <c r="AH164">
        <v>2</v>
      </c>
      <c r="AI164">
        <v>23594175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ROW(Source!A136)</f>
        <v>136</v>
      </c>
      <c r="B165">
        <v>23594192</v>
      </c>
      <c r="C165">
        <v>23594173</v>
      </c>
      <c r="D165">
        <v>22555851</v>
      </c>
      <c r="E165">
        <v>1</v>
      </c>
      <c r="F165">
        <v>1</v>
      </c>
      <c r="G165">
        <v>1</v>
      </c>
      <c r="H165">
        <v>2</v>
      </c>
      <c r="I165" t="s">
        <v>559</v>
      </c>
      <c r="J165" t="s">
        <v>501</v>
      </c>
      <c r="K165" t="s">
        <v>560</v>
      </c>
      <c r="L165">
        <v>1480</v>
      </c>
      <c r="N165">
        <v>1013</v>
      </c>
      <c r="O165" t="s">
        <v>503</v>
      </c>
      <c r="P165" t="s">
        <v>504</v>
      </c>
      <c r="Q165">
        <v>1</v>
      </c>
      <c r="X165">
        <v>0.6</v>
      </c>
      <c r="Y165">
        <v>0</v>
      </c>
      <c r="Z165">
        <v>139.65</v>
      </c>
      <c r="AA165">
        <v>11.82</v>
      </c>
      <c r="AB165">
        <v>0</v>
      </c>
      <c r="AC165">
        <v>0</v>
      </c>
      <c r="AD165">
        <v>1</v>
      </c>
      <c r="AE165">
        <v>0</v>
      </c>
      <c r="AG165">
        <v>0.6</v>
      </c>
      <c r="AH165">
        <v>2</v>
      </c>
      <c r="AI165">
        <v>23594176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ROW(Source!A136)</f>
        <v>136</v>
      </c>
      <c r="B166">
        <v>23594193</v>
      </c>
      <c r="C166">
        <v>23594173</v>
      </c>
      <c r="D166">
        <v>22555986</v>
      </c>
      <c r="E166">
        <v>1</v>
      </c>
      <c r="F166">
        <v>1</v>
      </c>
      <c r="G166">
        <v>1</v>
      </c>
      <c r="H166">
        <v>2</v>
      </c>
      <c r="I166" t="s">
        <v>599</v>
      </c>
      <c r="J166" t="s">
        <v>501</v>
      </c>
      <c r="K166" t="s">
        <v>600</v>
      </c>
      <c r="L166">
        <v>1480</v>
      </c>
      <c r="N166">
        <v>1013</v>
      </c>
      <c r="O166" t="s">
        <v>503</v>
      </c>
      <c r="P166" t="s">
        <v>504</v>
      </c>
      <c r="Q166">
        <v>1</v>
      </c>
      <c r="X166">
        <v>6.12</v>
      </c>
      <c r="Y166">
        <v>0</v>
      </c>
      <c r="Z166">
        <v>1.1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6.12</v>
      </c>
      <c r="AH166">
        <v>2</v>
      </c>
      <c r="AI166">
        <v>23594177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ROW(Source!A136)</f>
        <v>136</v>
      </c>
      <c r="B167">
        <v>23594194</v>
      </c>
      <c r="C167">
        <v>23594173</v>
      </c>
      <c r="D167">
        <v>22556015</v>
      </c>
      <c r="E167">
        <v>1</v>
      </c>
      <c r="F167">
        <v>1</v>
      </c>
      <c r="G167">
        <v>1</v>
      </c>
      <c r="H167">
        <v>2</v>
      </c>
      <c r="I167" t="s">
        <v>601</v>
      </c>
      <c r="J167" t="s">
        <v>501</v>
      </c>
      <c r="K167" t="s">
        <v>602</v>
      </c>
      <c r="L167">
        <v>1480</v>
      </c>
      <c r="N167">
        <v>1013</v>
      </c>
      <c r="O167" t="s">
        <v>503</v>
      </c>
      <c r="P167" t="s">
        <v>504</v>
      </c>
      <c r="Q167">
        <v>1</v>
      </c>
      <c r="X167">
        <v>6.12</v>
      </c>
      <c r="Y167">
        <v>0</v>
      </c>
      <c r="Z167">
        <v>109.18</v>
      </c>
      <c r="AA167">
        <v>11.82</v>
      </c>
      <c r="AB167">
        <v>0</v>
      </c>
      <c r="AC167">
        <v>0</v>
      </c>
      <c r="AD167">
        <v>1</v>
      </c>
      <c r="AE167">
        <v>0</v>
      </c>
      <c r="AG167">
        <v>6.12</v>
      </c>
      <c r="AH167">
        <v>2</v>
      </c>
      <c r="AI167">
        <v>23594178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ROW(Source!A136)</f>
        <v>136</v>
      </c>
      <c r="B168">
        <v>23594195</v>
      </c>
      <c r="C168">
        <v>23594173</v>
      </c>
      <c r="D168">
        <v>22558441</v>
      </c>
      <c r="E168">
        <v>1</v>
      </c>
      <c r="F168">
        <v>1</v>
      </c>
      <c r="G168">
        <v>1</v>
      </c>
      <c r="H168">
        <v>2</v>
      </c>
      <c r="I168" t="s">
        <v>567</v>
      </c>
      <c r="J168" t="s">
        <v>501</v>
      </c>
      <c r="K168" t="s">
        <v>568</v>
      </c>
      <c r="L168">
        <v>1480</v>
      </c>
      <c r="N168">
        <v>1013</v>
      </c>
      <c r="O168" t="s">
        <v>503</v>
      </c>
      <c r="P168" t="s">
        <v>504</v>
      </c>
      <c r="Q168">
        <v>1</v>
      </c>
      <c r="X168">
        <v>0.6</v>
      </c>
      <c r="Y168">
        <v>0</v>
      </c>
      <c r="Z168">
        <v>99.65</v>
      </c>
      <c r="AA168">
        <v>11.82</v>
      </c>
      <c r="AB168">
        <v>0</v>
      </c>
      <c r="AC168">
        <v>0</v>
      </c>
      <c r="AD168">
        <v>1</v>
      </c>
      <c r="AE168">
        <v>0</v>
      </c>
      <c r="AG168">
        <v>0.6</v>
      </c>
      <c r="AH168">
        <v>2</v>
      </c>
      <c r="AI168">
        <v>23594179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ROW(Source!A136)</f>
        <v>136</v>
      </c>
      <c r="B169">
        <v>23594196</v>
      </c>
      <c r="C169">
        <v>23594173</v>
      </c>
      <c r="D169">
        <v>22518176</v>
      </c>
      <c r="E169">
        <v>1</v>
      </c>
      <c r="F169">
        <v>1</v>
      </c>
      <c r="G169">
        <v>1</v>
      </c>
      <c r="H169">
        <v>3</v>
      </c>
      <c r="I169" t="s">
        <v>603</v>
      </c>
      <c r="J169" t="s">
        <v>149</v>
      </c>
      <c r="K169" t="s">
        <v>604</v>
      </c>
      <c r="L169">
        <v>1348</v>
      </c>
      <c r="N169">
        <v>1009</v>
      </c>
      <c r="O169" t="s">
        <v>40</v>
      </c>
      <c r="P169" t="s">
        <v>40</v>
      </c>
      <c r="Q169">
        <v>1000</v>
      </c>
      <c r="X169">
        <v>0.0001</v>
      </c>
      <c r="Y169">
        <v>12050.97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G169">
        <v>0.0001</v>
      </c>
      <c r="AH169">
        <v>2</v>
      </c>
      <c r="AI169">
        <v>23594180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ROW(Source!A136)</f>
        <v>136</v>
      </c>
      <c r="B170">
        <v>23594197</v>
      </c>
      <c r="C170">
        <v>23594173</v>
      </c>
      <c r="D170">
        <v>22517641</v>
      </c>
      <c r="E170">
        <v>1</v>
      </c>
      <c r="F170">
        <v>1</v>
      </c>
      <c r="G170">
        <v>1</v>
      </c>
      <c r="H170">
        <v>3</v>
      </c>
      <c r="I170" t="s">
        <v>605</v>
      </c>
      <c r="J170" t="s">
        <v>149</v>
      </c>
      <c r="K170" t="s">
        <v>606</v>
      </c>
      <c r="L170">
        <v>1348</v>
      </c>
      <c r="N170">
        <v>1009</v>
      </c>
      <c r="O170" t="s">
        <v>40</v>
      </c>
      <c r="P170" t="s">
        <v>40</v>
      </c>
      <c r="Q170">
        <v>1000</v>
      </c>
      <c r="X170">
        <v>0.00062</v>
      </c>
      <c r="Y170">
        <v>40472.74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0.00062</v>
      </c>
      <c r="AH170">
        <v>2</v>
      </c>
      <c r="AI170">
        <v>23594181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ROW(Source!A136)</f>
        <v>136</v>
      </c>
      <c r="B171">
        <v>23594198</v>
      </c>
      <c r="C171">
        <v>23594173</v>
      </c>
      <c r="D171">
        <v>22518859</v>
      </c>
      <c r="E171">
        <v>1</v>
      </c>
      <c r="F171">
        <v>1</v>
      </c>
      <c r="G171">
        <v>1</v>
      </c>
      <c r="H171">
        <v>3</v>
      </c>
      <c r="I171" t="s">
        <v>607</v>
      </c>
      <c r="J171" t="s">
        <v>149</v>
      </c>
      <c r="K171" t="s">
        <v>608</v>
      </c>
      <c r="L171">
        <v>1348</v>
      </c>
      <c r="N171">
        <v>1009</v>
      </c>
      <c r="O171" t="s">
        <v>40</v>
      </c>
      <c r="P171" t="s">
        <v>40</v>
      </c>
      <c r="Q171">
        <v>1000</v>
      </c>
      <c r="X171">
        <v>0.00062</v>
      </c>
      <c r="Y171">
        <v>11354.75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0.00062</v>
      </c>
      <c r="AH171">
        <v>2</v>
      </c>
      <c r="AI171">
        <v>23594182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ROW(Source!A136)</f>
        <v>136</v>
      </c>
      <c r="B172">
        <v>23594199</v>
      </c>
      <c r="C172">
        <v>23594173</v>
      </c>
      <c r="D172">
        <v>22519682</v>
      </c>
      <c r="E172">
        <v>1</v>
      </c>
      <c r="F172">
        <v>1</v>
      </c>
      <c r="G172">
        <v>1</v>
      </c>
      <c r="H172">
        <v>3</v>
      </c>
      <c r="I172" t="s">
        <v>609</v>
      </c>
      <c r="J172" t="s">
        <v>149</v>
      </c>
      <c r="K172" t="s">
        <v>610</v>
      </c>
      <c r="L172">
        <v>1308</v>
      </c>
      <c r="N172">
        <v>1003</v>
      </c>
      <c r="O172" t="s">
        <v>303</v>
      </c>
      <c r="P172" t="s">
        <v>303</v>
      </c>
      <c r="Q172">
        <v>100</v>
      </c>
      <c r="X172">
        <v>0.0245</v>
      </c>
      <c r="Y172">
        <v>112.69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0.0245</v>
      </c>
      <c r="AH172">
        <v>2</v>
      </c>
      <c r="AI172">
        <v>23594183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ROW(Source!A136)</f>
        <v>136</v>
      </c>
      <c r="B173">
        <v>23594200</v>
      </c>
      <c r="C173">
        <v>23594173</v>
      </c>
      <c r="D173">
        <v>22524492</v>
      </c>
      <c r="E173">
        <v>1</v>
      </c>
      <c r="F173">
        <v>1</v>
      </c>
      <c r="G173">
        <v>1</v>
      </c>
      <c r="H173">
        <v>3</v>
      </c>
      <c r="I173" t="s">
        <v>589</v>
      </c>
      <c r="J173" t="s">
        <v>149</v>
      </c>
      <c r="K173" t="s">
        <v>590</v>
      </c>
      <c r="L173">
        <v>1355</v>
      </c>
      <c r="N173">
        <v>1010</v>
      </c>
      <c r="O173" t="s">
        <v>32</v>
      </c>
      <c r="P173" t="s">
        <v>32</v>
      </c>
      <c r="Q173">
        <v>100</v>
      </c>
      <c r="X173">
        <v>0.01</v>
      </c>
      <c r="Y173">
        <v>28.51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0.01</v>
      </c>
      <c r="AH173">
        <v>2</v>
      </c>
      <c r="AI173">
        <v>23594184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ROW(Source!A136)</f>
        <v>136</v>
      </c>
      <c r="B174">
        <v>23594201</v>
      </c>
      <c r="C174">
        <v>23594173</v>
      </c>
      <c r="D174">
        <v>22524888</v>
      </c>
      <c r="E174">
        <v>1</v>
      </c>
      <c r="F174">
        <v>1</v>
      </c>
      <c r="G174">
        <v>1</v>
      </c>
      <c r="H174">
        <v>3</v>
      </c>
      <c r="I174" t="s">
        <v>611</v>
      </c>
      <c r="J174" t="s">
        <v>149</v>
      </c>
      <c r="K174" t="s">
        <v>612</v>
      </c>
      <c r="L174">
        <v>1348</v>
      </c>
      <c r="N174">
        <v>1009</v>
      </c>
      <c r="O174" t="s">
        <v>40</v>
      </c>
      <c r="P174" t="s">
        <v>40</v>
      </c>
      <c r="Q174">
        <v>1000</v>
      </c>
      <c r="X174">
        <v>0.00072</v>
      </c>
      <c r="Y174">
        <v>7789.54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0.00072</v>
      </c>
      <c r="AH174">
        <v>2</v>
      </c>
      <c r="AI174">
        <v>23594185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ROW(Source!A136)</f>
        <v>136</v>
      </c>
      <c r="B175">
        <v>23594202</v>
      </c>
      <c r="C175">
        <v>23594173</v>
      </c>
      <c r="D175">
        <v>22549021</v>
      </c>
      <c r="E175">
        <v>1</v>
      </c>
      <c r="F175">
        <v>1</v>
      </c>
      <c r="G175">
        <v>1</v>
      </c>
      <c r="H175">
        <v>3</v>
      </c>
      <c r="I175" t="s">
        <v>613</v>
      </c>
      <c r="J175" t="s">
        <v>149</v>
      </c>
      <c r="K175" t="s">
        <v>614</v>
      </c>
      <c r="L175">
        <v>1346</v>
      </c>
      <c r="N175">
        <v>1009</v>
      </c>
      <c r="O175" t="s">
        <v>170</v>
      </c>
      <c r="P175" t="s">
        <v>170</v>
      </c>
      <c r="Q175">
        <v>1</v>
      </c>
      <c r="X175">
        <v>0.25</v>
      </c>
      <c r="Y175">
        <v>64.86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0.25</v>
      </c>
      <c r="AH175">
        <v>2</v>
      </c>
      <c r="AI175">
        <v>23594186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ROW(Source!A136)</f>
        <v>136</v>
      </c>
      <c r="B176">
        <v>23594203</v>
      </c>
      <c r="C176">
        <v>23594173</v>
      </c>
      <c r="D176">
        <v>22552317</v>
      </c>
      <c r="E176">
        <v>1</v>
      </c>
      <c r="F176">
        <v>1</v>
      </c>
      <c r="G176">
        <v>1</v>
      </c>
      <c r="H176">
        <v>3</v>
      </c>
      <c r="I176" t="s">
        <v>615</v>
      </c>
      <c r="J176" t="s">
        <v>149</v>
      </c>
      <c r="K176" t="s">
        <v>616</v>
      </c>
      <c r="L176">
        <v>1356</v>
      </c>
      <c r="N176">
        <v>1010</v>
      </c>
      <c r="O176" t="s">
        <v>617</v>
      </c>
      <c r="P176" t="s">
        <v>617</v>
      </c>
      <c r="Q176">
        <v>1000</v>
      </c>
      <c r="X176">
        <v>0.0208</v>
      </c>
      <c r="Y176">
        <v>19.56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0.0208</v>
      </c>
      <c r="AH176">
        <v>2</v>
      </c>
      <c r="AI176">
        <v>23594187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ROW(Source!A136)</f>
        <v>136</v>
      </c>
      <c r="B177">
        <v>23594204</v>
      </c>
      <c r="C177">
        <v>23594173</v>
      </c>
      <c r="D177">
        <v>22552633</v>
      </c>
      <c r="E177">
        <v>1</v>
      </c>
      <c r="F177">
        <v>1</v>
      </c>
      <c r="G177">
        <v>1</v>
      </c>
      <c r="H177">
        <v>3</v>
      </c>
      <c r="I177" t="s">
        <v>618</v>
      </c>
      <c r="J177" t="s">
        <v>149</v>
      </c>
      <c r="K177" t="s">
        <v>619</v>
      </c>
      <c r="L177">
        <v>1358</v>
      </c>
      <c r="N177">
        <v>1010</v>
      </c>
      <c r="O177" t="s">
        <v>573</v>
      </c>
      <c r="P177" t="s">
        <v>573</v>
      </c>
      <c r="Q177">
        <v>10</v>
      </c>
      <c r="X177">
        <v>10.2</v>
      </c>
      <c r="Y177">
        <v>53.52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10.2</v>
      </c>
      <c r="AH177">
        <v>2</v>
      </c>
      <c r="AI177">
        <v>23594188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ROW(Source!A136)</f>
        <v>136</v>
      </c>
      <c r="B178">
        <v>23594205</v>
      </c>
      <c r="C178">
        <v>23594173</v>
      </c>
      <c r="D178">
        <v>22552315</v>
      </c>
      <c r="E178">
        <v>1</v>
      </c>
      <c r="F178">
        <v>1</v>
      </c>
      <c r="G178">
        <v>1</v>
      </c>
      <c r="H178">
        <v>3</v>
      </c>
      <c r="I178" t="s">
        <v>553</v>
      </c>
      <c r="J178" t="s">
        <v>149</v>
      </c>
      <c r="K178" t="s">
        <v>554</v>
      </c>
      <c r="L178">
        <v>0</v>
      </c>
      <c r="X178">
        <v>5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5</v>
      </c>
      <c r="AH178">
        <v>2</v>
      </c>
      <c r="AI178">
        <v>23594189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ROW(Source!A137)</f>
        <v>137</v>
      </c>
      <c r="B179">
        <v>23594211</v>
      </c>
      <c r="C179">
        <v>23594206</v>
      </c>
      <c r="D179">
        <v>20588007</v>
      </c>
      <c r="E179">
        <v>1</v>
      </c>
      <c r="F179">
        <v>1</v>
      </c>
      <c r="G179">
        <v>1</v>
      </c>
      <c r="H179">
        <v>1</v>
      </c>
      <c r="I179" t="s">
        <v>543</v>
      </c>
      <c r="K179" t="s">
        <v>544</v>
      </c>
      <c r="L179">
        <v>1476</v>
      </c>
      <c r="N179">
        <v>1013</v>
      </c>
      <c r="O179" t="s">
        <v>496</v>
      </c>
      <c r="P179" t="s">
        <v>497</v>
      </c>
      <c r="Q179">
        <v>1</v>
      </c>
      <c r="X179">
        <v>1.22</v>
      </c>
      <c r="Y179">
        <v>0</v>
      </c>
      <c r="Z179">
        <v>0</v>
      </c>
      <c r="AA179">
        <v>0</v>
      </c>
      <c r="AB179">
        <v>9.18</v>
      </c>
      <c r="AC179">
        <v>0</v>
      </c>
      <c r="AD179">
        <v>1</v>
      </c>
      <c r="AE179">
        <v>1</v>
      </c>
      <c r="AG179">
        <v>1.22</v>
      </c>
      <c r="AH179">
        <v>2</v>
      </c>
      <c r="AI179">
        <v>23594207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ROW(Source!A137)</f>
        <v>137</v>
      </c>
      <c r="B180">
        <v>23594212</v>
      </c>
      <c r="C180">
        <v>23594206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29</v>
      </c>
      <c r="K180" t="s">
        <v>498</v>
      </c>
      <c r="L180">
        <v>608254</v>
      </c>
      <c r="N180">
        <v>1013</v>
      </c>
      <c r="O180" t="s">
        <v>499</v>
      </c>
      <c r="P180" t="s">
        <v>499</v>
      </c>
      <c r="Q180">
        <v>1</v>
      </c>
      <c r="X180">
        <v>0.58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2</v>
      </c>
      <c r="AG180">
        <v>0.58</v>
      </c>
      <c r="AH180">
        <v>2</v>
      </c>
      <c r="AI180">
        <v>23594208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ROW(Source!A137)</f>
        <v>137</v>
      </c>
      <c r="B181">
        <v>23594213</v>
      </c>
      <c r="C181">
        <v>23594206</v>
      </c>
      <c r="D181">
        <v>22555851</v>
      </c>
      <c r="E181">
        <v>1</v>
      </c>
      <c r="F181">
        <v>1</v>
      </c>
      <c r="G181">
        <v>1</v>
      </c>
      <c r="H181">
        <v>2</v>
      </c>
      <c r="I181" t="s">
        <v>559</v>
      </c>
      <c r="J181" t="s">
        <v>501</v>
      </c>
      <c r="K181" t="s">
        <v>560</v>
      </c>
      <c r="L181">
        <v>1480</v>
      </c>
      <c r="N181">
        <v>1013</v>
      </c>
      <c r="O181" t="s">
        <v>503</v>
      </c>
      <c r="P181" t="s">
        <v>504</v>
      </c>
      <c r="Q181">
        <v>1</v>
      </c>
      <c r="X181">
        <v>0.58</v>
      </c>
      <c r="Y181">
        <v>0</v>
      </c>
      <c r="Z181">
        <v>139.65</v>
      </c>
      <c r="AA181">
        <v>11.82</v>
      </c>
      <c r="AB181">
        <v>0</v>
      </c>
      <c r="AC181">
        <v>0</v>
      </c>
      <c r="AD181">
        <v>1</v>
      </c>
      <c r="AE181">
        <v>0</v>
      </c>
      <c r="AG181">
        <v>0.58</v>
      </c>
      <c r="AH181">
        <v>2</v>
      </c>
      <c r="AI181">
        <v>23594209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ROW(Source!A137)</f>
        <v>137</v>
      </c>
      <c r="B182">
        <v>23594214</v>
      </c>
      <c r="C182">
        <v>23594206</v>
      </c>
      <c r="D182">
        <v>22552315</v>
      </c>
      <c r="E182">
        <v>1</v>
      </c>
      <c r="F182">
        <v>1</v>
      </c>
      <c r="G182">
        <v>1</v>
      </c>
      <c r="H182">
        <v>3</v>
      </c>
      <c r="I182" t="s">
        <v>553</v>
      </c>
      <c r="J182" t="s">
        <v>149</v>
      </c>
      <c r="K182" t="s">
        <v>554</v>
      </c>
      <c r="L182">
        <v>0</v>
      </c>
      <c r="X182">
        <v>0.22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0.22</v>
      </c>
      <c r="AH182">
        <v>2</v>
      </c>
      <c r="AI182">
        <v>23594210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ROW(Source!A138)</f>
        <v>138</v>
      </c>
      <c r="B183">
        <v>23594223</v>
      </c>
      <c r="C183">
        <v>23594215</v>
      </c>
      <c r="D183">
        <v>20588069</v>
      </c>
      <c r="E183">
        <v>1</v>
      </c>
      <c r="F183">
        <v>1</v>
      </c>
      <c r="G183">
        <v>1</v>
      </c>
      <c r="H183">
        <v>1</v>
      </c>
      <c r="I183" t="s">
        <v>620</v>
      </c>
      <c r="K183" t="s">
        <v>621</v>
      </c>
      <c r="L183">
        <v>1476</v>
      </c>
      <c r="N183">
        <v>1013</v>
      </c>
      <c r="O183" t="s">
        <v>496</v>
      </c>
      <c r="P183" t="s">
        <v>497</v>
      </c>
      <c r="Q183">
        <v>1</v>
      </c>
      <c r="X183">
        <v>1.21</v>
      </c>
      <c r="Y183">
        <v>0</v>
      </c>
      <c r="Z183">
        <v>0</v>
      </c>
      <c r="AA183">
        <v>0</v>
      </c>
      <c r="AB183">
        <v>9.76</v>
      </c>
      <c r="AC183">
        <v>0</v>
      </c>
      <c r="AD183">
        <v>1</v>
      </c>
      <c r="AE183">
        <v>1</v>
      </c>
      <c r="AG183">
        <v>1.21</v>
      </c>
      <c r="AH183">
        <v>2</v>
      </c>
      <c r="AI183">
        <v>23594216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ROW(Source!A138)</f>
        <v>138</v>
      </c>
      <c r="B184">
        <v>23594224</v>
      </c>
      <c r="C184">
        <v>23594215</v>
      </c>
      <c r="D184">
        <v>121548</v>
      </c>
      <c r="E184">
        <v>1</v>
      </c>
      <c r="F184">
        <v>1</v>
      </c>
      <c r="G184">
        <v>1</v>
      </c>
      <c r="H184">
        <v>1</v>
      </c>
      <c r="I184" t="s">
        <v>29</v>
      </c>
      <c r="K184" t="s">
        <v>498</v>
      </c>
      <c r="L184">
        <v>608254</v>
      </c>
      <c r="N184">
        <v>1013</v>
      </c>
      <c r="O184" t="s">
        <v>499</v>
      </c>
      <c r="P184" t="s">
        <v>499</v>
      </c>
      <c r="Q184">
        <v>1</v>
      </c>
      <c r="X184">
        <v>0.51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G184">
        <v>0.51</v>
      </c>
      <c r="AH184">
        <v>2</v>
      </c>
      <c r="AI184">
        <v>23594217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ROW(Source!A138)</f>
        <v>138</v>
      </c>
      <c r="B185">
        <v>23594225</v>
      </c>
      <c r="C185">
        <v>23594215</v>
      </c>
      <c r="D185">
        <v>22555851</v>
      </c>
      <c r="E185">
        <v>1</v>
      </c>
      <c r="F185">
        <v>1</v>
      </c>
      <c r="G185">
        <v>1</v>
      </c>
      <c r="H185">
        <v>2</v>
      </c>
      <c r="I185" t="s">
        <v>559</v>
      </c>
      <c r="J185" t="s">
        <v>501</v>
      </c>
      <c r="K185" t="s">
        <v>560</v>
      </c>
      <c r="L185">
        <v>1480</v>
      </c>
      <c r="N185">
        <v>1013</v>
      </c>
      <c r="O185" t="s">
        <v>503</v>
      </c>
      <c r="P185" t="s">
        <v>504</v>
      </c>
      <c r="Q185">
        <v>1</v>
      </c>
      <c r="X185">
        <v>0.01</v>
      </c>
      <c r="Y185">
        <v>0</v>
      </c>
      <c r="Z185">
        <v>139.65</v>
      </c>
      <c r="AA185">
        <v>11.82</v>
      </c>
      <c r="AB185">
        <v>0</v>
      </c>
      <c r="AC185">
        <v>0</v>
      </c>
      <c r="AD185">
        <v>1</v>
      </c>
      <c r="AE185">
        <v>0</v>
      </c>
      <c r="AG185">
        <v>0.01</v>
      </c>
      <c r="AH185">
        <v>2</v>
      </c>
      <c r="AI185">
        <v>23594218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ROW(Source!A138)</f>
        <v>138</v>
      </c>
      <c r="B186">
        <v>23594226</v>
      </c>
      <c r="C186">
        <v>23594215</v>
      </c>
      <c r="D186">
        <v>22556069</v>
      </c>
      <c r="E186">
        <v>1</v>
      </c>
      <c r="F186">
        <v>1</v>
      </c>
      <c r="G186">
        <v>1</v>
      </c>
      <c r="H186">
        <v>2</v>
      </c>
      <c r="I186" t="s">
        <v>622</v>
      </c>
      <c r="J186" t="s">
        <v>501</v>
      </c>
      <c r="K186" t="s">
        <v>623</v>
      </c>
      <c r="L186">
        <v>1480</v>
      </c>
      <c r="N186">
        <v>1013</v>
      </c>
      <c r="O186" t="s">
        <v>503</v>
      </c>
      <c r="P186" t="s">
        <v>504</v>
      </c>
      <c r="Q186">
        <v>1</v>
      </c>
      <c r="X186">
        <v>0.5</v>
      </c>
      <c r="Y186">
        <v>0</v>
      </c>
      <c r="Z186">
        <v>110.45</v>
      </c>
      <c r="AA186">
        <v>11.82</v>
      </c>
      <c r="AB186">
        <v>0</v>
      </c>
      <c r="AC186">
        <v>0</v>
      </c>
      <c r="AD186">
        <v>1</v>
      </c>
      <c r="AE186">
        <v>0</v>
      </c>
      <c r="AG186">
        <v>0.5</v>
      </c>
      <c r="AH186">
        <v>2</v>
      </c>
      <c r="AI186">
        <v>23594219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ROW(Source!A138)</f>
        <v>138</v>
      </c>
      <c r="B187">
        <v>23594227</v>
      </c>
      <c r="C187">
        <v>23594215</v>
      </c>
      <c r="D187">
        <v>22558441</v>
      </c>
      <c r="E187">
        <v>1</v>
      </c>
      <c r="F187">
        <v>1</v>
      </c>
      <c r="G187">
        <v>1</v>
      </c>
      <c r="H187">
        <v>2</v>
      </c>
      <c r="I187" t="s">
        <v>567</v>
      </c>
      <c r="J187" t="s">
        <v>501</v>
      </c>
      <c r="K187" t="s">
        <v>568</v>
      </c>
      <c r="L187">
        <v>1480</v>
      </c>
      <c r="N187">
        <v>1013</v>
      </c>
      <c r="O187" t="s">
        <v>503</v>
      </c>
      <c r="P187" t="s">
        <v>504</v>
      </c>
      <c r="Q187">
        <v>1</v>
      </c>
      <c r="X187">
        <v>0.01</v>
      </c>
      <c r="Y187">
        <v>0</v>
      </c>
      <c r="Z187">
        <v>99.65</v>
      </c>
      <c r="AA187">
        <v>11.82</v>
      </c>
      <c r="AB187">
        <v>0</v>
      </c>
      <c r="AC187">
        <v>0</v>
      </c>
      <c r="AD187">
        <v>1</v>
      </c>
      <c r="AE187">
        <v>0</v>
      </c>
      <c r="AG187">
        <v>0.01</v>
      </c>
      <c r="AH187">
        <v>2</v>
      </c>
      <c r="AI187">
        <v>23594220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ROW(Source!A138)</f>
        <v>138</v>
      </c>
      <c r="B188">
        <v>23594228</v>
      </c>
      <c r="C188">
        <v>23594215</v>
      </c>
      <c r="D188">
        <v>22518176</v>
      </c>
      <c r="E188">
        <v>1</v>
      </c>
      <c r="F188">
        <v>1</v>
      </c>
      <c r="G188">
        <v>1</v>
      </c>
      <c r="H188">
        <v>3</v>
      </c>
      <c r="I188" t="s">
        <v>603</v>
      </c>
      <c r="J188" t="s">
        <v>149</v>
      </c>
      <c r="K188" t="s">
        <v>604</v>
      </c>
      <c r="L188">
        <v>1348</v>
      </c>
      <c r="N188">
        <v>1009</v>
      </c>
      <c r="O188" t="s">
        <v>40</v>
      </c>
      <c r="P188" t="s">
        <v>40</v>
      </c>
      <c r="Q188">
        <v>1000</v>
      </c>
      <c r="X188">
        <v>0.0004</v>
      </c>
      <c r="Y188">
        <v>12050.97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0.0004</v>
      </c>
      <c r="AH188">
        <v>2</v>
      </c>
      <c r="AI188">
        <v>23594221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ROW(Source!A138)</f>
        <v>138</v>
      </c>
      <c r="B189">
        <v>23594229</v>
      </c>
      <c r="C189">
        <v>23594215</v>
      </c>
      <c r="D189">
        <v>22552315</v>
      </c>
      <c r="E189">
        <v>1</v>
      </c>
      <c r="F189">
        <v>1</v>
      </c>
      <c r="G189">
        <v>1</v>
      </c>
      <c r="H189">
        <v>3</v>
      </c>
      <c r="I189" t="s">
        <v>553</v>
      </c>
      <c r="J189" t="s">
        <v>149</v>
      </c>
      <c r="K189" t="s">
        <v>554</v>
      </c>
      <c r="L189">
        <v>0</v>
      </c>
      <c r="X189">
        <v>0.24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0.24</v>
      </c>
      <c r="AH189">
        <v>2</v>
      </c>
      <c r="AI189">
        <v>23594222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ROW(Source!A139)</f>
        <v>139</v>
      </c>
      <c r="B190">
        <v>23594243</v>
      </c>
      <c r="C190">
        <v>23594230</v>
      </c>
      <c r="D190">
        <v>20588057</v>
      </c>
      <c r="E190">
        <v>1</v>
      </c>
      <c r="F190">
        <v>1</v>
      </c>
      <c r="G190">
        <v>1</v>
      </c>
      <c r="H190">
        <v>1</v>
      </c>
      <c r="I190" t="s">
        <v>551</v>
      </c>
      <c r="K190" t="s">
        <v>552</v>
      </c>
      <c r="L190">
        <v>1476</v>
      </c>
      <c r="N190">
        <v>1013</v>
      </c>
      <c r="O190" t="s">
        <v>496</v>
      </c>
      <c r="P190" t="s">
        <v>497</v>
      </c>
      <c r="Q190">
        <v>1</v>
      </c>
      <c r="X190">
        <v>62.2</v>
      </c>
      <c r="Y190">
        <v>0</v>
      </c>
      <c r="Z190">
        <v>0</v>
      </c>
      <c r="AA190">
        <v>0</v>
      </c>
      <c r="AB190">
        <v>9.62</v>
      </c>
      <c r="AC190">
        <v>0</v>
      </c>
      <c r="AD190">
        <v>1</v>
      </c>
      <c r="AE190">
        <v>1</v>
      </c>
      <c r="AG190">
        <v>62.2</v>
      </c>
      <c r="AH190">
        <v>2</v>
      </c>
      <c r="AI190">
        <v>23594231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ROW(Source!A139)</f>
        <v>139</v>
      </c>
      <c r="B191">
        <v>23594244</v>
      </c>
      <c r="C191">
        <v>23594230</v>
      </c>
      <c r="D191">
        <v>121548</v>
      </c>
      <c r="E191">
        <v>1</v>
      </c>
      <c r="F191">
        <v>1</v>
      </c>
      <c r="G191">
        <v>1</v>
      </c>
      <c r="H191">
        <v>1</v>
      </c>
      <c r="I191" t="s">
        <v>29</v>
      </c>
      <c r="K191" t="s">
        <v>498</v>
      </c>
      <c r="L191">
        <v>608254</v>
      </c>
      <c r="N191">
        <v>1013</v>
      </c>
      <c r="O191" t="s">
        <v>499</v>
      </c>
      <c r="P191" t="s">
        <v>499</v>
      </c>
      <c r="Q191">
        <v>1</v>
      </c>
      <c r="X191">
        <v>1.74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2</v>
      </c>
      <c r="AG191">
        <v>1.74</v>
      </c>
      <c r="AH191">
        <v>2</v>
      </c>
      <c r="AI191">
        <v>23594232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ROW(Source!A139)</f>
        <v>139</v>
      </c>
      <c r="B192">
        <v>23594245</v>
      </c>
      <c r="C192">
        <v>23594230</v>
      </c>
      <c r="D192">
        <v>22555851</v>
      </c>
      <c r="E192">
        <v>1</v>
      </c>
      <c r="F192">
        <v>1</v>
      </c>
      <c r="G192">
        <v>1</v>
      </c>
      <c r="H192">
        <v>2</v>
      </c>
      <c r="I192" t="s">
        <v>559</v>
      </c>
      <c r="J192" t="s">
        <v>501</v>
      </c>
      <c r="K192" t="s">
        <v>560</v>
      </c>
      <c r="L192">
        <v>1480</v>
      </c>
      <c r="N192">
        <v>1013</v>
      </c>
      <c r="O192" t="s">
        <v>503</v>
      </c>
      <c r="P192" t="s">
        <v>504</v>
      </c>
      <c r="Q192">
        <v>1</v>
      </c>
      <c r="X192">
        <v>1.74</v>
      </c>
      <c r="Y192">
        <v>0</v>
      </c>
      <c r="Z192">
        <v>139.65</v>
      </c>
      <c r="AA192">
        <v>11.82</v>
      </c>
      <c r="AB192">
        <v>0</v>
      </c>
      <c r="AC192">
        <v>0</v>
      </c>
      <c r="AD192">
        <v>1</v>
      </c>
      <c r="AE192">
        <v>0</v>
      </c>
      <c r="AG192">
        <v>1.74</v>
      </c>
      <c r="AH192">
        <v>2</v>
      </c>
      <c r="AI192">
        <v>23594233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ROW(Source!A139)</f>
        <v>139</v>
      </c>
      <c r="B193">
        <v>23594246</v>
      </c>
      <c r="C193">
        <v>23594230</v>
      </c>
      <c r="D193">
        <v>22556164</v>
      </c>
      <c r="E193">
        <v>1</v>
      </c>
      <c r="F193">
        <v>1</v>
      </c>
      <c r="G193">
        <v>1</v>
      </c>
      <c r="H193">
        <v>2</v>
      </c>
      <c r="I193" t="s">
        <v>561</v>
      </c>
      <c r="J193" t="s">
        <v>501</v>
      </c>
      <c r="K193" t="s">
        <v>562</v>
      </c>
      <c r="L193">
        <v>1480</v>
      </c>
      <c r="N193">
        <v>1013</v>
      </c>
      <c r="O193" t="s">
        <v>503</v>
      </c>
      <c r="P193" t="s">
        <v>504</v>
      </c>
      <c r="Q193">
        <v>1</v>
      </c>
      <c r="X193">
        <v>15.1</v>
      </c>
      <c r="Y193">
        <v>0</v>
      </c>
      <c r="Z193">
        <v>8.63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15.1</v>
      </c>
      <c r="AH193">
        <v>2</v>
      </c>
      <c r="AI193">
        <v>23594234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ROW(Source!A139)</f>
        <v>139</v>
      </c>
      <c r="B194">
        <v>23594247</v>
      </c>
      <c r="C194">
        <v>23594230</v>
      </c>
      <c r="D194">
        <v>22558441</v>
      </c>
      <c r="E194">
        <v>1</v>
      </c>
      <c r="F194">
        <v>1</v>
      </c>
      <c r="G194">
        <v>1</v>
      </c>
      <c r="H194">
        <v>2</v>
      </c>
      <c r="I194" t="s">
        <v>567</v>
      </c>
      <c r="J194" t="s">
        <v>501</v>
      </c>
      <c r="K194" t="s">
        <v>568</v>
      </c>
      <c r="L194">
        <v>1480</v>
      </c>
      <c r="N194">
        <v>1013</v>
      </c>
      <c r="O194" t="s">
        <v>503</v>
      </c>
      <c r="P194" t="s">
        <v>504</v>
      </c>
      <c r="Q194">
        <v>1</v>
      </c>
      <c r="X194">
        <v>1.74</v>
      </c>
      <c r="Y194">
        <v>0</v>
      </c>
      <c r="Z194">
        <v>99.65</v>
      </c>
      <c r="AA194">
        <v>11.82</v>
      </c>
      <c r="AB194">
        <v>0</v>
      </c>
      <c r="AC194">
        <v>0</v>
      </c>
      <c r="AD194">
        <v>1</v>
      </c>
      <c r="AE194">
        <v>0</v>
      </c>
      <c r="AG194">
        <v>1.74</v>
      </c>
      <c r="AH194">
        <v>2</v>
      </c>
      <c r="AI194">
        <v>23594235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ROW(Source!A139)</f>
        <v>139</v>
      </c>
      <c r="B195">
        <v>23594248</v>
      </c>
      <c r="C195">
        <v>23594230</v>
      </c>
      <c r="D195">
        <v>22521045</v>
      </c>
      <c r="E195">
        <v>1</v>
      </c>
      <c r="F195">
        <v>1</v>
      </c>
      <c r="G195">
        <v>1</v>
      </c>
      <c r="H195">
        <v>3</v>
      </c>
      <c r="I195" t="s">
        <v>624</v>
      </c>
      <c r="J195" t="s">
        <v>149</v>
      </c>
      <c r="K195" t="s">
        <v>625</v>
      </c>
      <c r="L195">
        <v>1348</v>
      </c>
      <c r="N195">
        <v>1009</v>
      </c>
      <c r="O195" t="s">
        <v>40</v>
      </c>
      <c r="P195" t="s">
        <v>40</v>
      </c>
      <c r="Q195">
        <v>1000</v>
      </c>
      <c r="X195">
        <v>0.18</v>
      </c>
      <c r="Y195">
        <v>563.66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0.18</v>
      </c>
      <c r="AH195">
        <v>2</v>
      </c>
      <c r="AI195">
        <v>23594236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ROW(Source!A139)</f>
        <v>139</v>
      </c>
      <c r="B196">
        <v>23594249</v>
      </c>
      <c r="C196">
        <v>23594230</v>
      </c>
      <c r="D196">
        <v>22518690</v>
      </c>
      <c r="E196">
        <v>1</v>
      </c>
      <c r="F196">
        <v>1</v>
      </c>
      <c r="G196">
        <v>1</v>
      </c>
      <c r="H196">
        <v>3</v>
      </c>
      <c r="I196" t="s">
        <v>626</v>
      </c>
      <c r="J196" t="s">
        <v>149</v>
      </c>
      <c r="K196" t="s">
        <v>627</v>
      </c>
      <c r="L196">
        <v>1355</v>
      </c>
      <c r="N196">
        <v>1010</v>
      </c>
      <c r="O196" t="s">
        <v>32</v>
      </c>
      <c r="P196" t="s">
        <v>32</v>
      </c>
      <c r="Q196">
        <v>100</v>
      </c>
      <c r="X196">
        <v>0.8</v>
      </c>
      <c r="Y196">
        <v>109.97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0.8</v>
      </c>
      <c r="AH196">
        <v>2</v>
      </c>
      <c r="AI196">
        <v>23594237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ROW(Source!A139)</f>
        <v>139</v>
      </c>
      <c r="B197">
        <v>23594250</v>
      </c>
      <c r="C197">
        <v>23594230</v>
      </c>
      <c r="D197">
        <v>22518453</v>
      </c>
      <c r="E197">
        <v>1</v>
      </c>
      <c r="F197">
        <v>1</v>
      </c>
      <c r="G197">
        <v>1</v>
      </c>
      <c r="H197">
        <v>3</v>
      </c>
      <c r="I197" t="s">
        <v>574</v>
      </c>
      <c r="J197" t="s">
        <v>149</v>
      </c>
      <c r="K197" t="s">
        <v>575</v>
      </c>
      <c r="L197">
        <v>1346</v>
      </c>
      <c r="N197">
        <v>1009</v>
      </c>
      <c r="O197" t="s">
        <v>170</v>
      </c>
      <c r="P197" t="s">
        <v>170</v>
      </c>
      <c r="Q197">
        <v>1</v>
      </c>
      <c r="X197">
        <v>4.2</v>
      </c>
      <c r="Y197">
        <v>8.84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4.2</v>
      </c>
      <c r="AH197">
        <v>2</v>
      </c>
      <c r="AI197">
        <v>23594238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ROW(Source!A139)</f>
        <v>139</v>
      </c>
      <c r="B198">
        <v>23594251</v>
      </c>
      <c r="C198">
        <v>23594230</v>
      </c>
      <c r="D198">
        <v>22518562</v>
      </c>
      <c r="E198">
        <v>1</v>
      </c>
      <c r="F198">
        <v>1</v>
      </c>
      <c r="G198">
        <v>1</v>
      </c>
      <c r="H198">
        <v>3</v>
      </c>
      <c r="I198" t="s">
        <v>578</v>
      </c>
      <c r="J198" t="s">
        <v>149</v>
      </c>
      <c r="K198" t="s">
        <v>148</v>
      </c>
      <c r="L198">
        <v>1346</v>
      </c>
      <c r="N198">
        <v>1009</v>
      </c>
      <c r="O198" t="s">
        <v>170</v>
      </c>
      <c r="P198" t="s">
        <v>170</v>
      </c>
      <c r="Q198">
        <v>1</v>
      </c>
      <c r="X198">
        <v>27</v>
      </c>
      <c r="Y198">
        <v>9.03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27</v>
      </c>
      <c r="AH198">
        <v>2</v>
      </c>
      <c r="AI198">
        <v>23594239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ROW(Source!A139)</f>
        <v>139</v>
      </c>
      <c r="B199">
        <v>23594252</v>
      </c>
      <c r="C199">
        <v>23594230</v>
      </c>
      <c r="D199">
        <v>22531367</v>
      </c>
      <c r="E199">
        <v>1</v>
      </c>
      <c r="F199">
        <v>1</v>
      </c>
      <c r="G199">
        <v>1</v>
      </c>
      <c r="H199">
        <v>3</v>
      </c>
      <c r="I199" t="s">
        <v>591</v>
      </c>
      <c r="J199" t="s">
        <v>149</v>
      </c>
      <c r="K199" t="s">
        <v>592</v>
      </c>
      <c r="L199">
        <v>1348</v>
      </c>
      <c r="N199">
        <v>1009</v>
      </c>
      <c r="O199" t="s">
        <v>40</v>
      </c>
      <c r="P199" t="s">
        <v>40</v>
      </c>
      <c r="Q199">
        <v>1000</v>
      </c>
      <c r="X199">
        <v>1</v>
      </c>
      <c r="Y199">
        <v>9286.84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G199">
        <v>1</v>
      </c>
      <c r="AH199">
        <v>2</v>
      </c>
      <c r="AI199">
        <v>23594240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ROW(Source!A139)</f>
        <v>139</v>
      </c>
      <c r="B200">
        <v>23594253</v>
      </c>
      <c r="C200">
        <v>23594230</v>
      </c>
      <c r="D200">
        <v>22542780</v>
      </c>
      <c r="E200">
        <v>1</v>
      </c>
      <c r="F200">
        <v>1</v>
      </c>
      <c r="G200">
        <v>1</v>
      </c>
      <c r="H200">
        <v>3</v>
      </c>
      <c r="I200" t="s">
        <v>628</v>
      </c>
      <c r="J200" t="s">
        <v>149</v>
      </c>
      <c r="K200" t="s">
        <v>629</v>
      </c>
      <c r="L200">
        <v>1339</v>
      </c>
      <c r="N200">
        <v>1007</v>
      </c>
      <c r="O200" t="s">
        <v>630</v>
      </c>
      <c r="P200" t="s">
        <v>630</v>
      </c>
      <c r="Q200">
        <v>1</v>
      </c>
      <c r="X200">
        <v>0.15</v>
      </c>
      <c r="Y200">
        <v>75.45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G200">
        <v>0.15</v>
      </c>
      <c r="AH200">
        <v>2</v>
      </c>
      <c r="AI200">
        <v>23594241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ROW(Source!A139)</f>
        <v>139</v>
      </c>
      <c r="B201">
        <v>23594254</v>
      </c>
      <c r="C201">
        <v>23594230</v>
      </c>
      <c r="D201">
        <v>22552315</v>
      </c>
      <c r="E201">
        <v>1</v>
      </c>
      <c r="F201">
        <v>1</v>
      </c>
      <c r="G201">
        <v>1</v>
      </c>
      <c r="H201">
        <v>3</v>
      </c>
      <c r="I201" t="s">
        <v>553</v>
      </c>
      <c r="J201" t="s">
        <v>149</v>
      </c>
      <c r="K201" t="s">
        <v>554</v>
      </c>
      <c r="L201">
        <v>0</v>
      </c>
      <c r="X201">
        <v>11.97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11.97</v>
      </c>
      <c r="AH201">
        <v>2</v>
      </c>
      <c r="AI201">
        <v>23594242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ROW(Source!A140)</f>
        <v>140</v>
      </c>
      <c r="B202">
        <v>23629105</v>
      </c>
      <c r="C202">
        <v>23629104</v>
      </c>
      <c r="D202">
        <v>20588031</v>
      </c>
      <c r="E202">
        <v>1</v>
      </c>
      <c r="F202">
        <v>1</v>
      </c>
      <c r="G202">
        <v>1</v>
      </c>
      <c r="H202">
        <v>1</v>
      </c>
      <c r="I202" t="s">
        <v>631</v>
      </c>
      <c r="K202" t="s">
        <v>632</v>
      </c>
      <c r="L202">
        <v>1476</v>
      </c>
      <c r="N202">
        <v>1013</v>
      </c>
      <c r="O202" t="s">
        <v>496</v>
      </c>
      <c r="P202" t="s">
        <v>497</v>
      </c>
      <c r="Q202">
        <v>1</v>
      </c>
      <c r="X202">
        <v>34.4</v>
      </c>
      <c r="Y202">
        <v>0</v>
      </c>
      <c r="Z202">
        <v>0</v>
      </c>
      <c r="AA202">
        <v>0</v>
      </c>
      <c r="AB202">
        <v>9.4</v>
      </c>
      <c r="AC202">
        <v>0</v>
      </c>
      <c r="AD202">
        <v>1</v>
      </c>
      <c r="AE202">
        <v>1</v>
      </c>
      <c r="AG202">
        <v>34.4</v>
      </c>
      <c r="AH202">
        <v>2</v>
      </c>
      <c r="AI202">
        <v>23629105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ROW(Source!A140)</f>
        <v>140</v>
      </c>
      <c r="B203">
        <v>23629106</v>
      </c>
      <c r="C203">
        <v>23629104</v>
      </c>
      <c r="D203">
        <v>121548</v>
      </c>
      <c r="E203">
        <v>1</v>
      </c>
      <c r="F203">
        <v>1</v>
      </c>
      <c r="G203">
        <v>1</v>
      </c>
      <c r="H203">
        <v>1</v>
      </c>
      <c r="I203" t="s">
        <v>29</v>
      </c>
      <c r="K203" t="s">
        <v>498</v>
      </c>
      <c r="L203">
        <v>608254</v>
      </c>
      <c r="N203">
        <v>1013</v>
      </c>
      <c r="O203" t="s">
        <v>499</v>
      </c>
      <c r="P203" t="s">
        <v>499</v>
      </c>
      <c r="Q203">
        <v>1</v>
      </c>
      <c r="X203">
        <v>23.83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G203">
        <v>23.83</v>
      </c>
      <c r="AH203">
        <v>2</v>
      </c>
      <c r="AI203">
        <v>23629106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ROW(Source!A140)</f>
        <v>140</v>
      </c>
      <c r="B204">
        <v>23629107</v>
      </c>
      <c r="C204">
        <v>23629104</v>
      </c>
      <c r="D204">
        <v>22555851</v>
      </c>
      <c r="E204">
        <v>1</v>
      </c>
      <c r="F204">
        <v>1</v>
      </c>
      <c r="G204">
        <v>1</v>
      </c>
      <c r="H204">
        <v>2</v>
      </c>
      <c r="I204" t="s">
        <v>559</v>
      </c>
      <c r="J204" t="s">
        <v>501</v>
      </c>
      <c r="K204" t="s">
        <v>560</v>
      </c>
      <c r="L204">
        <v>1480</v>
      </c>
      <c r="N204">
        <v>1013</v>
      </c>
      <c r="O204" t="s">
        <v>503</v>
      </c>
      <c r="P204" t="s">
        <v>504</v>
      </c>
      <c r="Q204">
        <v>1</v>
      </c>
      <c r="X204">
        <v>0.33</v>
      </c>
      <c r="Y204">
        <v>0</v>
      </c>
      <c r="Z204">
        <v>139.65</v>
      </c>
      <c r="AA204">
        <v>11.82</v>
      </c>
      <c r="AB204">
        <v>0</v>
      </c>
      <c r="AC204">
        <v>0</v>
      </c>
      <c r="AD204">
        <v>1</v>
      </c>
      <c r="AE204">
        <v>0</v>
      </c>
      <c r="AG204">
        <v>0.33</v>
      </c>
      <c r="AH204">
        <v>2</v>
      </c>
      <c r="AI204">
        <v>23629107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ROW(Source!A140)</f>
        <v>140</v>
      </c>
      <c r="B205">
        <v>23629108</v>
      </c>
      <c r="C205">
        <v>23629104</v>
      </c>
      <c r="D205">
        <v>22556050</v>
      </c>
      <c r="E205">
        <v>1</v>
      </c>
      <c r="F205">
        <v>1</v>
      </c>
      <c r="G205">
        <v>1</v>
      </c>
      <c r="H205">
        <v>2</v>
      </c>
      <c r="I205" t="s">
        <v>633</v>
      </c>
      <c r="J205" t="s">
        <v>501</v>
      </c>
      <c r="K205" t="s">
        <v>634</v>
      </c>
      <c r="L205">
        <v>1480</v>
      </c>
      <c r="N205">
        <v>1013</v>
      </c>
      <c r="O205" t="s">
        <v>503</v>
      </c>
      <c r="P205" t="s">
        <v>504</v>
      </c>
      <c r="Q205">
        <v>1</v>
      </c>
      <c r="X205">
        <v>23.5</v>
      </c>
      <c r="Y205">
        <v>0</v>
      </c>
      <c r="Z205">
        <v>32.82</v>
      </c>
      <c r="AA205">
        <v>11.82</v>
      </c>
      <c r="AB205">
        <v>0</v>
      </c>
      <c r="AC205">
        <v>0</v>
      </c>
      <c r="AD205">
        <v>1</v>
      </c>
      <c r="AE205">
        <v>0</v>
      </c>
      <c r="AG205">
        <v>23.5</v>
      </c>
      <c r="AH205">
        <v>2</v>
      </c>
      <c r="AI205">
        <v>23629108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ROW(Source!A140)</f>
        <v>140</v>
      </c>
      <c r="B206">
        <v>23629109</v>
      </c>
      <c r="C206">
        <v>23629104</v>
      </c>
      <c r="D206">
        <v>22556164</v>
      </c>
      <c r="E206">
        <v>1</v>
      </c>
      <c r="F206">
        <v>1</v>
      </c>
      <c r="G206">
        <v>1</v>
      </c>
      <c r="H206">
        <v>2</v>
      </c>
      <c r="I206" t="s">
        <v>561</v>
      </c>
      <c r="J206" t="s">
        <v>501</v>
      </c>
      <c r="K206" t="s">
        <v>562</v>
      </c>
      <c r="L206">
        <v>1480</v>
      </c>
      <c r="N206">
        <v>1013</v>
      </c>
      <c r="O206" t="s">
        <v>503</v>
      </c>
      <c r="P206" t="s">
        <v>504</v>
      </c>
      <c r="Q206">
        <v>1</v>
      </c>
      <c r="X206">
        <v>2.7</v>
      </c>
      <c r="Y206">
        <v>0</v>
      </c>
      <c r="Z206">
        <v>8.63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2.7</v>
      </c>
      <c r="AH206">
        <v>2</v>
      </c>
      <c r="AI206">
        <v>23629109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ROW(Source!A140)</f>
        <v>140</v>
      </c>
      <c r="B207">
        <v>23629110</v>
      </c>
      <c r="C207">
        <v>23629104</v>
      </c>
      <c r="D207">
        <v>22558119</v>
      </c>
      <c r="E207">
        <v>1</v>
      </c>
      <c r="F207">
        <v>1</v>
      </c>
      <c r="G207">
        <v>1</v>
      </c>
      <c r="H207">
        <v>2</v>
      </c>
      <c r="I207" t="s">
        <v>635</v>
      </c>
      <c r="J207" t="s">
        <v>501</v>
      </c>
      <c r="K207" t="s">
        <v>636</v>
      </c>
      <c r="L207">
        <v>1480</v>
      </c>
      <c r="N207">
        <v>1013</v>
      </c>
      <c r="O207" t="s">
        <v>503</v>
      </c>
      <c r="P207" t="s">
        <v>504</v>
      </c>
      <c r="Q207">
        <v>1</v>
      </c>
      <c r="X207">
        <v>6.96</v>
      </c>
      <c r="Y207">
        <v>0</v>
      </c>
      <c r="Z207">
        <v>2.1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6.96</v>
      </c>
      <c r="AH207">
        <v>2</v>
      </c>
      <c r="AI207">
        <v>23629110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ROW(Source!A140)</f>
        <v>140</v>
      </c>
      <c r="B208">
        <v>23629111</v>
      </c>
      <c r="C208">
        <v>23629104</v>
      </c>
      <c r="D208">
        <v>22558441</v>
      </c>
      <c r="E208">
        <v>1</v>
      </c>
      <c r="F208">
        <v>1</v>
      </c>
      <c r="G208">
        <v>1</v>
      </c>
      <c r="H208">
        <v>2</v>
      </c>
      <c r="I208" t="s">
        <v>567</v>
      </c>
      <c r="J208" t="s">
        <v>501</v>
      </c>
      <c r="K208" t="s">
        <v>568</v>
      </c>
      <c r="L208">
        <v>1480</v>
      </c>
      <c r="N208">
        <v>1013</v>
      </c>
      <c r="O208" t="s">
        <v>503</v>
      </c>
      <c r="P208" t="s">
        <v>504</v>
      </c>
      <c r="Q208">
        <v>1</v>
      </c>
      <c r="X208">
        <v>0.33</v>
      </c>
      <c r="Y208">
        <v>0</v>
      </c>
      <c r="Z208">
        <v>99.65</v>
      </c>
      <c r="AA208">
        <v>11.82</v>
      </c>
      <c r="AB208">
        <v>0</v>
      </c>
      <c r="AC208">
        <v>0</v>
      </c>
      <c r="AD208">
        <v>1</v>
      </c>
      <c r="AE208">
        <v>0</v>
      </c>
      <c r="AG208">
        <v>0.33</v>
      </c>
      <c r="AH208">
        <v>2</v>
      </c>
      <c r="AI208">
        <v>23629111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ROW(Source!A140)</f>
        <v>140</v>
      </c>
      <c r="B209">
        <v>23629112</v>
      </c>
      <c r="C209">
        <v>23629104</v>
      </c>
      <c r="D209">
        <v>22518176</v>
      </c>
      <c r="E209">
        <v>1</v>
      </c>
      <c r="F209">
        <v>1</v>
      </c>
      <c r="G209">
        <v>1</v>
      </c>
      <c r="H209">
        <v>3</v>
      </c>
      <c r="I209" t="s">
        <v>603</v>
      </c>
      <c r="J209" t="s">
        <v>149</v>
      </c>
      <c r="K209" t="s">
        <v>604</v>
      </c>
      <c r="L209">
        <v>1348</v>
      </c>
      <c r="N209">
        <v>1009</v>
      </c>
      <c r="O209" t="s">
        <v>40</v>
      </c>
      <c r="P209" t="s">
        <v>40</v>
      </c>
      <c r="Q209">
        <v>1000</v>
      </c>
      <c r="X209">
        <v>0.0021</v>
      </c>
      <c r="Y209">
        <v>12050.97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0.0021</v>
      </c>
      <c r="AH209">
        <v>2</v>
      </c>
      <c r="AI209">
        <v>23629112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ROW(Source!A140)</f>
        <v>140</v>
      </c>
      <c r="B210">
        <v>23629113</v>
      </c>
      <c r="C210">
        <v>23629104</v>
      </c>
      <c r="D210">
        <v>22520587</v>
      </c>
      <c r="E210">
        <v>1</v>
      </c>
      <c r="F210">
        <v>1</v>
      </c>
      <c r="G210">
        <v>1</v>
      </c>
      <c r="H210">
        <v>3</v>
      </c>
      <c r="I210" t="s">
        <v>571</v>
      </c>
      <c r="J210" t="s">
        <v>149</v>
      </c>
      <c r="K210" t="s">
        <v>572</v>
      </c>
      <c r="L210">
        <v>1358</v>
      </c>
      <c r="N210">
        <v>1010</v>
      </c>
      <c r="O210" t="s">
        <v>573</v>
      </c>
      <c r="P210" t="s">
        <v>573</v>
      </c>
      <c r="Q210">
        <v>10</v>
      </c>
      <c r="X210">
        <v>13.4</v>
      </c>
      <c r="Y210">
        <v>22.49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13.4</v>
      </c>
      <c r="AH210">
        <v>2</v>
      </c>
      <c r="AI210">
        <v>23629113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ROW(Source!A140)</f>
        <v>140</v>
      </c>
      <c r="B211">
        <v>23629114</v>
      </c>
      <c r="C211">
        <v>23629104</v>
      </c>
      <c r="D211">
        <v>22518453</v>
      </c>
      <c r="E211">
        <v>1</v>
      </c>
      <c r="F211">
        <v>1</v>
      </c>
      <c r="G211">
        <v>1</v>
      </c>
      <c r="H211">
        <v>3</v>
      </c>
      <c r="I211" t="s">
        <v>574</v>
      </c>
      <c r="J211" t="s">
        <v>149</v>
      </c>
      <c r="K211" t="s">
        <v>575</v>
      </c>
      <c r="L211">
        <v>1346</v>
      </c>
      <c r="N211">
        <v>1009</v>
      </c>
      <c r="O211" t="s">
        <v>170</v>
      </c>
      <c r="P211" t="s">
        <v>170</v>
      </c>
      <c r="Q211">
        <v>1</v>
      </c>
      <c r="X211">
        <v>0.96</v>
      </c>
      <c r="Y211">
        <v>8.84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0.96</v>
      </c>
      <c r="AH211">
        <v>2</v>
      </c>
      <c r="AI211">
        <v>23629114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ROW(Source!A140)</f>
        <v>140</v>
      </c>
      <c r="B212">
        <v>23629115</v>
      </c>
      <c r="C212">
        <v>23629104</v>
      </c>
      <c r="D212">
        <v>22518666</v>
      </c>
      <c r="E212">
        <v>1</v>
      </c>
      <c r="F212">
        <v>1</v>
      </c>
      <c r="G212">
        <v>1</v>
      </c>
      <c r="H212">
        <v>3</v>
      </c>
      <c r="I212" t="s">
        <v>585</v>
      </c>
      <c r="J212" t="s">
        <v>149</v>
      </c>
      <c r="K212" t="s">
        <v>586</v>
      </c>
      <c r="L212">
        <v>1358</v>
      </c>
      <c r="N212">
        <v>1010</v>
      </c>
      <c r="O212" t="s">
        <v>573</v>
      </c>
      <c r="P212" t="s">
        <v>573</v>
      </c>
      <c r="Q212">
        <v>10</v>
      </c>
      <c r="X212">
        <v>13.4</v>
      </c>
      <c r="Y212">
        <v>17.32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13.4</v>
      </c>
      <c r="AH212">
        <v>2</v>
      </c>
      <c r="AI212">
        <v>23629115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ROW(Source!A140)</f>
        <v>140</v>
      </c>
      <c r="B213">
        <v>23629116</v>
      </c>
      <c r="C213">
        <v>23629104</v>
      </c>
      <c r="D213">
        <v>22524802</v>
      </c>
      <c r="E213">
        <v>1</v>
      </c>
      <c r="F213">
        <v>1</v>
      </c>
      <c r="G213">
        <v>1</v>
      </c>
      <c r="H213">
        <v>3</v>
      </c>
      <c r="I213" t="s">
        <v>637</v>
      </c>
      <c r="J213" t="s">
        <v>149</v>
      </c>
      <c r="K213" t="s">
        <v>638</v>
      </c>
      <c r="L213">
        <v>1346</v>
      </c>
      <c r="N213">
        <v>1009</v>
      </c>
      <c r="O213" t="s">
        <v>170</v>
      </c>
      <c r="P213" t="s">
        <v>170</v>
      </c>
      <c r="Q213">
        <v>1</v>
      </c>
      <c r="X213">
        <v>0.4</v>
      </c>
      <c r="Y213">
        <v>21.42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0.4</v>
      </c>
      <c r="AH213">
        <v>2</v>
      </c>
      <c r="AI213">
        <v>23629116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ROW(Source!A140)</f>
        <v>140</v>
      </c>
      <c r="B214">
        <v>23629117</v>
      </c>
      <c r="C214">
        <v>23629104</v>
      </c>
      <c r="D214">
        <v>22535493</v>
      </c>
      <c r="E214">
        <v>1</v>
      </c>
      <c r="F214">
        <v>1</v>
      </c>
      <c r="G214">
        <v>1</v>
      </c>
      <c r="H214">
        <v>3</v>
      </c>
      <c r="I214" t="s">
        <v>639</v>
      </c>
      <c r="J214" t="s">
        <v>149</v>
      </c>
      <c r="K214" t="s">
        <v>640</v>
      </c>
      <c r="L214">
        <v>1358</v>
      </c>
      <c r="N214">
        <v>1010</v>
      </c>
      <c r="O214" t="s">
        <v>573</v>
      </c>
      <c r="P214" t="s">
        <v>573</v>
      </c>
      <c r="Q214">
        <v>10</v>
      </c>
      <c r="X214">
        <v>1.8</v>
      </c>
      <c r="Y214">
        <v>221.1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G214">
        <v>1.8</v>
      </c>
      <c r="AH214">
        <v>2</v>
      </c>
      <c r="AI214">
        <v>23629117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ROW(Source!A140)</f>
        <v>140</v>
      </c>
      <c r="B215">
        <v>23629118</v>
      </c>
      <c r="C215">
        <v>23629104</v>
      </c>
      <c r="D215">
        <v>22552633</v>
      </c>
      <c r="E215">
        <v>1</v>
      </c>
      <c r="F215">
        <v>1</v>
      </c>
      <c r="G215">
        <v>1</v>
      </c>
      <c r="H215">
        <v>3</v>
      </c>
      <c r="I215" t="s">
        <v>618</v>
      </c>
      <c r="J215" t="s">
        <v>149</v>
      </c>
      <c r="K215" t="s">
        <v>619</v>
      </c>
      <c r="L215">
        <v>1358</v>
      </c>
      <c r="N215">
        <v>1010</v>
      </c>
      <c r="O215" t="s">
        <v>573</v>
      </c>
      <c r="P215" t="s">
        <v>573</v>
      </c>
      <c r="Q215">
        <v>10</v>
      </c>
      <c r="X215">
        <v>6.7</v>
      </c>
      <c r="Y215">
        <v>53.52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G215">
        <v>6.7</v>
      </c>
      <c r="AH215">
        <v>2</v>
      </c>
      <c r="AI215">
        <v>23629118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ROW(Source!A140)</f>
        <v>140</v>
      </c>
      <c r="B216">
        <v>23629119</v>
      </c>
      <c r="C216">
        <v>23629104</v>
      </c>
      <c r="D216">
        <v>22554847</v>
      </c>
      <c r="E216">
        <v>1</v>
      </c>
      <c r="F216">
        <v>1</v>
      </c>
      <c r="G216">
        <v>1</v>
      </c>
      <c r="H216">
        <v>3</v>
      </c>
      <c r="I216" t="s">
        <v>641</v>
      </c>
      <c r="J216" t="s">
        <v>149</v>
      </c>
      <c r="K216" t="s">
        <v>642</v>
      </c>
      <c r="L216">
        <v>1354</v>
      </c>
      <c r="N216">
        <v>1010</v>
      </c>
      <c r="O216" t="s">
        <v>21</v>
      </c>
      <c r="P216" t="s">
        <v>21</v>
      </c>
      <c r="Q216">
        <v>1</v>
      </c>
      <c r="X216">
        <v>18</v>
      </c>
      <c r="Y216">
        <v>0.26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G216">
        <v>18</v>
      </c>
      <c r="AH216">
        <v>2</v>
      </c>
      <c r="AI216">
        <v>23629119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ROW(Source!A140)</f>
        <v>140</v>
      </c>
      <c r="B217">
        <v>23629120</v>
      </c>
      <c r="C217">
        <v>23629104</v>
      </c>
      <c r="D217">
        <v>22554872</v>
      </c>
      <c r="E217">
        <v>1</v>
      </c>
      <c r="F217">
        <v>1</v>
      </c>
      <c r="G217">
        <v>1</v>
      </c>
      <c r="H217">
        <v>3</v>
      </c>
      <c r="I217" t="s">
        <v>643</v>
      </c>
      <c r="J217" t="s">
        <v>149</v>
      </c>
      <c r="K217" t="s">
        <v>644</v>
      </c>
      <c r="L217">
        <v>1358</v>
      </c>
      <c r="N217">
        <v>1010</v>
      </c>
      <c r="O217" t="s">
        <v>573</v>
      </c>
      <c r="P217" t="s">
        <v>573</v>
      </c>
      <c r="Q217">
        <v>10</v>
      </c>
      <c r="X217">
        <v>1</v>
      </c>
      <c r="Y217">
        <v>19.03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G217">
        <v>1</v>
      </c>
      <c r="AH217">
        <v>2</v>
      </c>
      <c r="AI217">
        <v>23629120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ROW(Source!A140)</f>
        <v>140</v>
      </c>
      <c r="B218">
        <v>23629121</v>
      </c>
      <c r="C218">
        <v>23629104</v>
      </c>
      <c r="D218">
        <v>22552315</v>
      </c>
      <c r="E218">
        <v>1</v>
      </c>
      <c r="F218">
        <v>1</v>
      </c>
      <c r="G218">
        <v>1</v>
      </c>
      <c r="H218">
        <v>3</v>
      </c>
      <c r="I218" t="s">
        <v>553</v>
      </c>
      <c r="J218" t="s">
        <v>149</v>
      </c>
      <c r="K218" t="s">
        <v>554</v>
      </c>
      <c r="L218">
        <v>0</v>
      </c>
      <c r="X218">
        <v>6.47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G218">
        <v>6.47</v>
      </c>
      <c r="AH218">
        <v>2</v>
      </c>
      <c r="AI218">
        <v>23629121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ROW(Source!A183)</f>
        <v>183</v>
      </c>
      <c r="B219">
        <v>23594258</v>
      </c>
      <c r="C219">
        <v>23594255</v>
      </c>
      <c r="D219">
        <v>20587932</v>
      </c>
      <c r="E219">
        <v>1</v>
      </c>
      <c r="F219">
        <v>1</v>
      </c>
      <c r="G219">
        <v>1</v>
      </c>
      <c r="H219">
        <v>1</v>
      </c>
      <c r="I219" t="s">
        <v>645</v>
      </c>
      <c r="K219" t="s">
        <v>646</v>
      </c>
      <c r="L219">
        <v>1476</v>
      </c>
      <c r="N219">
        <v>1013</v>
      </c>
      <c r="O219" t="s">
        <v>496</v>
      </c>
      <c r="P219" t="s">
        <v>497</v>
      </c>
      <c r="Q219">
        <v>1</v>
      </c>
      <c r="X219">
        <v>0.2</v>
      </c>
      <c r="Y219">
        <v>0</v>
      </c>
      <c r="Z219">
        <v>0</v>
      </c>
      <c r="AA219">
        <v>0</v>
      </c>
      <c r="AB219">
        <v>12.69</v>
      </c>
      <c r="AC219">
        <v>0</v>
      </c>
      <c r="AD219">
        <v>1</v>
      </c>
      <c r="AE219">
        <v>1</v>
      </c>
      <c r="AG219">
        <v>0.2</v>
      </c>
      <c r="AH219">
        <v>2</v>
      </c>
      <c r="AI219">
        <v>23594256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ROW(Source!A183)</f>
        <v>183</v>
      </c>
      <c r="B220">
        <v>23594259</v>
      </c>
      <c r="C220">
        <v>23594255</v>
      </c>
      <c r="D220">
        <v>20588299</v>
      </c>
      <c r="E220">
        <v>1</v>
      </c>
      <c r="F220">
        <v>1</v>
      </c>
      <c r="G220">
        <v>1</v>
      </c>
      <c r="H220">
        <v>1</v>
      </c>
      <c r="I220" t="s">
        <v>647</v>
      </c>
      <c r="K220" t="s">
        <v>648</v>
      </c>
      <c r="L220">
        <v>1476</v>
      </c>
      <c r="N220">
        <v>1013</v>
      </c>
      <c r="O220" t="s">
        <v>496</v>
      </c>
      <c r="P220" t="s">
        <v>497</v>
      </c>
      <c r="Q220">
        <v>1</v>
      </c>
      <c r="X220">
        <v>0.2</v>
      </c>
      <c r="Y220">
        <v>0</v>
      </c>
      <c r="Z220">
        <v>0</v>
      </c>
      <c r="AA220">
        <v>0</v>
      </c>
      <c r="AB220">
        <v>12.92</v>
      </c>
      <c r="AC220">
        <v>0</v>
      </c>
      <c r="AD220">
        <v>1</v>
      </c>
      <c r="AE220">
        <v>1</v>
      </c>
      <c r="AG220">
        <v>0.2</v>
      </c>
      <c r="AH220">
        <v>2</v>
      </c>
      <c r="AI220">
        <v>23594257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ROW(Source!A184)</f>
        <v>184</v>
      </c>
      <c r="B221">
        <v>23594263</v>
      </c>
      <c r="C221">
        <v>23594260</v>
      </c>
      <c r="D221">
        <v>20587932</v>
      </c>
      <c r="E221">
        <v>1</v>
      </c>
      <c r="F221">
        <v>1</v>
      </c>
      <c r="G221">
        <v>1</v>
      </c>
      <c r="H221">
        <v>1</v>
      </c>
      <c r="I221" t="s">
        <v>645</v>
      </c>
      <c r="K221" t="s">
        <v>646</v>
      </c>
      <c r="L221">
        <v>1476</v>
      </c>
      <c r="N221">
        <v>1013</v>
      </c>
      <c r="O221" t="s">
        <v>496</v>
      </c>
      <c r="P221" t="s">
        <v>497</v>
      </c>
      <c r="Q221">
        <v>1</v>
      </c>
      <c r="X221">
        <v>0.75</v>
      </c>
      <c r="Y221">
        <v>0</v>
      </c>
      <c r="Z221">
        <v>0</v>
      </c>
      <c r="AA221">
        <v>0</v>
      </c>
      <c r="AB221">
        <v>12.69</v>
      </c>
      <c r="AC221">
        <v>0</v>
      </c>
      <c r="AD221">
        <v>1</v>
      </c>
      <c r="AE221">
        <v>1</v>
      </c>
      <c r="AG221">
        <v>0.75</v>
      </c>
      <c r="AH221">
        <v>2</v>
      </c>
      <c r="AI221">
        <v>23594261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ROW(Source!A184)</f>
        <v>184</v>
      </c>
      <c r="B222">
        <v>23594264</v>
      </c>
      <c r="C222">
        <v>23594260</v>
      </c>
      <c r="D222">
        <v>20588299</v>
      </c>
      <c r="E222">
        <v>1</v>
      </c>
      <c r="F222">
        <v>1</v>
      </c>
      <c r="G222">
        <v>1</v>
      </c>
      <c r="H222">
        <v>1</v>
      </c>
      <c r="I222" t="s">
        <v>647</v>
      </c>
      <c r="K222" t="s">
        <v>648</v>
      </c>
      <c r="L222">
        <v>1476</v>
      </c>
      <c r="N222">
        <v>1013</v>
      </c>
      <c r="O222" t="s">
        <v>496</v>
      </c>
      <c r="P222" t="s">
        <v>497</v>
      </c>
      <c r="Q222">
        <v>1</v>
      </c>
      <c r="X222">
        <v>0.75</v>
      </c>
      <c r="Y222">
        <v>0</v>
      </c>
      <c r="Z222">
        <v>0</v>
      </c>
      <c r="AA222">
        <v>0</v>
      </c>
      <c r="AB222">
        <v>12.92</v>
      </c>
      <c r="AC222">
        <v>0</v>
      </c>
      <c r="AD222">
        <v>1</v>
      </c>
      <c r="AE222">
        <v>1</v>
      </c>
      <c r="AG222">
        <v>0.75</v>
      </c>
      <c r="AH222">
        <v>2</v>
      </c>
      <c r="AI222">
        <v>23594262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ROW(Source!A185)</f>
        <v>185</v>
      </c>
      <c r="B223">
        <v>23594268</v>
      </c>
      <c r="C223">
        <v>23594265</v>
      </c>
      <c r="D223">
        <v>20587932</v>
      </c>
      <c r="E223">
        <v>1</v>
      </c>
      <c r="F223">
        <v>1</v>
      </c>
      <c r="G223">
        <v>1</v>
      </c>
      <c r="H223">
        <v>1</v>
      </c>
      <c r="I223" t="s">
        <v>645</v>
      </c>
      <c r="K223" t="s">
        <v>646</v>
      </c>
      <c r="L223">
        <v>1476</v>
      </c>
      <c r="N223">
        <v>1013</v>
      </c>
      <c r="O223" t="s">
        <v>496</v>
      </c>
      <c r="P223" t="s">
        <v>497</v>
      </c>
      <c r="Q223">
        <v>1</v>
      </c>
      <c r="X223">
        <v>8</v>
      </c>
      <c r="Y223">
        <v>0</v>
      </c>
      <c r="Z223">
        <v>0</v>
      </c>
      <c r="AA223">
        <v>0</v>
      </c>
      <c r="AB223">
        <v>12.69</v>
      </c>
      <c r="AC223">
        <v>0</v>
      </c>
      <c r="AD223">
        <v>1</v>
      </c>
      <c r="AE223">
        <v>1</v>
      </c>
      <c r="AG223">
        <v>8</v>
      </c>
      <c r="AH223">
        <v>2</v>
      </c>
      <c r="AI223">
        <v>23594266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ROW(Source!A185)</f>
        <v>185</v>
      </c>
      <c r="B224">
        <v>23594269</v>
      </c>
      <c r="C224">
        <v>23594265</v>
      </c>
      <c r="D224">
        <v>20588299</v>
      </c>
      <c r="E224">
        <v>1</v>
      </c>
      <c r="F224">
        <v>1</v>
      </c>
      <c r="G224">
        <v>1</v>
      </c>
      <c r="H224">
        <v>1</v>
      </c>
      <c r="I224" t="s">
        <v>647</v>
      </c>
      <c r="K224" t="s">
        <v>648</v>
      </c>
      <c r="L224">
        <v>1476</v>
      </c>
      <c r="N224">
        <v>1013</v>
      </c>
      <c r="O224" t="s">
        <v>496</v>
      </c>
      <c r="P224" t="s">
        <v>497</v>
      </c>
      <c r="Q224">
        <v>1</v>
      </c>
      <c r="X224">
        <v>8</v>
      </c>
      <c r="Y224">
        <v>0</v>
      </c>
      <c r="Z224">
        <v>0</v>
      </c>
      <c r="AA224">
        <v>0</v>
      </c>
      <c r="AB224">
        <v>12.92</v>
      </c>
      <c r="AC224">
        <v>0</v>
      </c>
      <c r="AD224">
        <v>1</v>
      </c>
      <c r="AE224">
        <v>1</v>
      </c>
      <c r="AG224">
        <v>8</v>
      </c>
      <c r="AH224">
        <v>2</v>
      </c>
      <c r="AI224">
        <v>23594267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ROW(Source!A186)</f>
        <v>186</v>
      </c>
      <c r="B225">
        <v>23594273</v>
      </c>
      <c r="C225">
        <v>23594270</v>
      </c>
      <c r="D225">
        <v>20587932</v>
      </c>
      <c r="E225">
        <v>1</v>
      </c>
      <c r="F225">
        <v>1</v>
      </c>
      <c r="G225">
        <v>1</v>
      </c>
      <c r="H225">
        <v>1</v>
      </c>
      <c r="I225" t="s">
        <v>645</v>
      </c>
      <c r="K225" t="s">
        <v>646</v>
      </c>
      <c r="L225">
        <v>1476</v>
      </c>
      <c r="N225">
        <v>1013</v>
      </c>
      <c r="O225" t="s">
        <v>496</v>
      </c>
      <c r="P225" t="s">
        <v>497</v>
      </c>
      <c r="Q225">
        <v>1</v>
      </c>
      <c r="X225">
        <v>0.5</v>
      </c>
      <c r="Y225">
        <v>0</v>
      </c>
      <c r="Z225">
        <v>0</v>
      </c>
      <c r="AA225">
        <v>0</v>
      </c>
      <c r="AB225">
        <v>12.69</v>
      </c>
      <c r="AC225">
        <v>0</v>
      </c>
      <c r="AD225">
        <v>1</v>
      </c>
      <c r="AE225">
        <v>1</v>
      </c>
      <c r="AG225">
        <v>0.5</v>
      </c>
      <c r="AH225">
        <v>2</v>
      </c>
      <c r="AI225">
        <v>23594271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ROW(Source!A186)</f>
        <v>186</v>
      </c>
      <c r="B226">
        <v>23594274</v>
      </c>
      <c r="C226">
        <v>23594270</v>
      </c>
      <c r="D226">
        <v>20588299</v>
      </c>
      <c r="E226">
        <v>1</v>
      </c>
      <c r="F226">
        <v>1</v>
      </c>
      <c r="G226">
        <v>1</v>
      </c>
      <c r="H226">
        <v>1</v>
      </c>
      <c r="I226" t="s">
        <v>647</v>
      </c>
      <c r="K226" t="s">
        <v>648</v>
      </c>
      <c r="L226">
        <v>1476</v>
      </c>
      <c r="N226">
        <v>1013</v>
      </c>
      <c r="O226" t="s">
        <v>496</v>
      </c>
      <c r="P226" t="s">
        <v>497</v>
      </c>
      <c r="Q226">
        <v>1</v>
      </c>
      <c r="X226">
        <v>0.5</v>
      </c>
      <c r="Y226">
        <v>0</v>
      </c>
      <c r="Z226">
        <v>0</v>
      </c>
      <c r="AA226">
        <v>0</v>
      </c>
      <c r="AB226">
        <v>12.92</v>
      </c>
      <c r="AC226">
        <v>0</v>
      </c>
      <c r="AD226">
        <v>1</v>
      </c>
      <c r="AE226">
        <v>1</v>
      </c>
      <c r="AG226">
        <v>0.5</v>
      </c>
      <c r="AH226">
        <v>2</v>
      </c>
      <c r="AI226">
        <v>23594272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ROW(Source!A187)</f>
        <v>187</v>
      </c>
      <c r="B227">
        <v>23629140</v>
      </c>
      <c r="C227">
        <v>23629139</v>
      </c>
      <c r="D227">
        <v>20587932</v>
      </c>
      <c r="E227">
        <v>1</v>
      </c>
      <c r="F227">
        <v>1</v>
      </c>
      <c r="G227">
        <v>1</v>
      </c>
      <c r="H227">
        <v>1</v>
      </c>
      <c r="I227" t="s">
        <v>645</v>
      </c>
      <c r="K227" t="s">
        <v>646</v>
      </c>
      <c r="L227">
        <v>1476</v>
      </c>
      <c r="N227">
        <v>1013</v>
      </c>
      <c r="O227" t="s">
        <v>496</v>
      </c>
      <c r="P227" t="s">
        <v>497</v>
      </c>
      <c r="Q227">
        <v>1</v>
      </c>
      <c r="X227">
        <v>0.75</v>
      </c>
      <c r="Y227">
        <v>0</v>
      </c>
      <c r="Z227">
        <v>0</v>
      </c>
      <c r="AA227">
        <v>0</v>
      </c>
      <c r="AB227">
        <v>12.69</v>
      </c>
      <c r="AC227">
        <v>0</v>
      </c>
      <c r="AD227">
        <v>1</v>
      </c>
      <c r="AE227">
        <v>1</v>
      </c>
      <c r="AG227">
        <v>0.75</v>
      </c>
      <c r="AH227">
        <v>2</v>
      </c>
      <c r="AI227">
        <v>23629140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ROW(Source!A187)</f>
        <v>187</v>
      </c>
      <c r="B228">
        <v>23629141</v>
      </c>
      <c r="C228">
        <v>23629139</v>
      </c>
      <c r="D228">
        <v>20588299</v>
      </c>
      <c r="E228">
        <v>1</v>
      </c>
      <c r="F228">
        <v>1</v>
      </c>
      <c r="G228">
        <v>1</v>
      </c>
      <c r="H228">
        <v>1</v>
      </c>
      <c r="I228" t="s">
        <v>647</v>
      </c>
      <c r="K228" t="s">
        <v>648</v>
      </c>
      <c r="L228">
        <v>1476</v>
      </c>
      <c r="N228">
        <v>1013</v>
      </c>
      <c r="O228" t="s">
        <v>496</v>
      </c>
      <c r="P228" t="s">
        <v>497</v>
      </c>
      <c r="Q228">
        <v>1</v>
      </c>
      <c r="X228">
        <v>0.75</v>
      </c>
      <c r="Y228">
        <v>0</v>
      </c>
      <c r="Z228">
        <v>0</v>
      </c>
      <c r="AA228">
        <v>0</v>
      </c>
      <c r="AB228">
        <v>12.92</v>
      </c>
      <c r="AC228">
        <v>0</v>
      </c>
      <c r="AD228">
        <v>1</v>
      </c>
      <c r="AE228">
        <v>1</v>
      </c>
      <c r="AG228">
        <v>0.75</v>
      </c>
      <c r="AH228">
        <v>2</v>
      </c>
      <c r="AI228">
        <v>23629141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KobelevDE</cp:lastModifiedBy>
  <cp:lastPrinted>2012-04-20T05:02:23Z</cp:lastPrinted>
  <dcterms:created xsi:type="dcterms:W3CDTF">2012-05-16T10:14:28Z</dcterms:created>
  <dcterms:modified xsi:type="dcterms:W3CDTF">2012-05-16T10:16:41Z</dcterms:modified>
  <cp:category/>
  <cp:version/>
  <cp:contentType/>
  <cp:contentStatus/>
</cp:coreProperties>
</file>